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defaultThemeVersion="124226"/>
  <mc:AlternateContent xmlns:mc="http://schemas.openxmlformats.org/markup-compatibility/2006">
    <mc:Choice Requires="x15">
      <x15ac:absPath xmlns:x15ac="http://schemas.microsoft.com/office/spreadsheetml/2010/11/ac" url="D:\Benutzer\ich\Dropbox\"/>
    </mc:Choice>
  </mc:AlternateContent>
  <xr:revisionPtr revIDLastSave="0" documentId="13_ncr:1_{F88F6873-AF2F-4075-960F-D5A94461155A}" xr6:coauthVersionLast="45" xr6:coauthVersionMax="45" xr10:uidLastSave="{00000000-0000-0000-0000-000000000000}"/>
  <bookViews>
    <workbookView xWindow="-120" yWindow="-120" windowWidth="29040" windowHeight="15840" tabRatio="786" xr2:uid="{00000000-000D-0000-FFFF-FFFF00000000}"/>
  </bookViews>
  <sheets>
    <sheet name="täglich" sheetId="50" r:id="rId1"/>
    <sheet name="Buchmacher + NK Angebote" sheetId="56" r:id="rId2"/>
    <sheet name="Wettbörsen + Geldfluss" sheetId="59" r:id="rId3"/>
    <sheet name="Statistik" sheetId="54" r:id="rId4"/>
    <sheet name="Hilfstabelle" sheetId="51" state="hidden" r:id="rId5"/>
  </sheets>
  <externalReferences>
    <externalReference r:id="rId6"/>
  </externalReferences>
  <definedNames>
    <definedName name="_xlcn.WorksheetConnection_MB.xlsxTabelle31" hidden="1">tabBuchmacher[]</definedName>
    <definedName name="_xlcn.WorksheetConnection_MB.xlsxTabelle91" hidden="1">Tabelle9</definedName>
    <definedName name="HilfeArt">tabArt[Art]</definedName>
    <definedName name="HilfeBörse">tabWettboersen[Börse]</definedName>
    <definedName name="HilfeBuchmacher">tabBuchmacher[Buchmacher]</definedName>
    <definedName name="HilfeNeukundenangebot">tabJaNein[Ja/Nein]</definedName>
  </definedNames>
  <calcPr calcId="181029"/>
  <extLst>
    <ext xmlns:x15="http://schemas.microsoft.com/office/spreadsheetml/2010/11/main" uri="{FCE2AD5D-F65C-4FA6-A056-5C36A1767C68}">
      <x15:dataModel>
        <x15:modelTables>
          <x15:modelTable id="Tabelle9" name="Tabelle9" connection="WorksheetConnection_MB.xlsx!Tabelle9"/>
          <x15:modelTable id="Tabelle3" name="Tabelle3" connection="WorksheetConnection_MB.xlsx!Tabelle3"/>
        </x15:modelTables>
        <x15:modelRelationships>
          <x15:modelRelationship fromTable="Tabelle9" fromColumn="Buchmacher" toTable="Tabelle3" toColumn="Buchmacher"/>
        </x15:modelRelationship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 i="50" l="1"/>
  <c r="S3" i="50"/>
  <c r="S4" i="50"/>
  <c r="S5" i="50"/>
  <c r="S6" i="50"/>
  <c r="S7" i="50"/>
  <c r="S8" i="50"/>
  <c r="S9" i="50"/>
  <c r="S10" i="50"/>
  <c r="S11" i="50"/>
  <c r="S12" i="50"/>
  <c r="S13" i="50"/>
  <c r="E6" i="54"/>
  <c r="E7" i="54"/>
  <c r="E8" i="54"/>
  <c r="C6" i="50" l="1"/>
  <c r="M11" i="59"/>
  <c r="C13" i="50"/>
  <c r="C12" i="50"/>
  <c r="C11" i="50"/>
  <c r="C10" i="50"/>
  <c r="C9" i="50"/>
  <c r="C8" i="50" l="1"/>
  <c r="M10" i="59"/>
  <c r="M9" i="59"/>
  <c r="C7" i="50" l="1"/>
  <c r="C5" i="50"/>
  <c r="C4" i="50"/>
  <c r="C3" i="50"/>
  <c r="H4" i="56"/>
  <c r="I4" i="56" s="1"/>
  <c r="K4" i="56"/>
  <c r="L4" i="56"/>
  <c r="O4" i="56"/>
  <c r="H3" i="56"/>
  <c r="L3" i="56" l="1"/>
  <c r="I3" i="56" l="1"/>
  <c r="K3" i="56"/>
  <c r="O3" i="56"/>
  <c r="D2" i="59" l="1"/>
  <c r="J2" i="59"/>
  <c r="J1" i="59"/>
  <c r="M7" i="59"/>
  <c r="M8" i="59"/>
  <c r="J3" i="59" l="1"/>
  <c r="C2" i="50"/>
  <c r="D6" i="50" l="1"/>
  <c r="D12" i="50"/>
  <c r="D13" i="50"/>
  <c r="D10" i="50"/>
  <c r="D11" i="50"/>
  <c r="D8" i="50"/>
  <c r="D9" i="50"/>
  <c r="D5" i="50"/>
  <c r="D7" i="50"/>
  <c r="D3" i="50"/>
  <c r="D4" i="50"/>
  <c r="D2" i="50"/>
  <c r="B7" i="54" l="1"/>
  <c r="B8" i="54"/>
  <c r="B6" i="54"/>
  <c r="D8" i="54" l="1"/>
  <c r="G8" i="54"/>
  <c r="C8" i="54"/>
  <c r="C7" i="54"/>
  <c r="D7" i="54"/>
  <c r="G7" i="54"/>
  <c r="G6" i="54"/>
  <c r="D6" i="54"/>
  <c r="F8" i="54" l="1"/>
  <c r="F7" i="54"/>
  <c r="C6" i="54"/>
  <c r="F6" i="54" s="1"/>
  <c r="E2" i="5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author>
  </authors>
  <commentList>
    <comment ref="G1" authorId="0" shapeId="0" xr:uid="{00000000-0006-0000-0000-000001000000}">
      <text>
        <r>
          <rPr>
            <sz val="9"/>
            <color indexed="81"/>
            <rFont val="Segoe UI"/>
            <family val="2"/>
          </rPr>
          <t>Wenn eine Wette zur Durchführung eines Neukundenangebots beiträgt, ist zwingend "Ja" einzutragen. 
Falls die Wette zu einem Reload-Angebot gehört, ist zwingend "Nein" einzutragen.
Falls es sich um keine Wette handelt, ist nichts in die Zelle einzutragen.</t>
        </r>
      </text>
    </comment>
    <comment ref="H1" authorId="0" shapeId="0" xr:uid="{00000000-0006-0000-0000-000002000000}">
      <text>
        <r>
          <rPr>
            <sz val="9"/>
            <color indexed="81"/>
            <rFont val="Segoe UI"/>
            <family val="2"/>
          </rPr>
          <t xml:space="preserve">Die Art des Eintrags ist zwingend zu wählen, da dieser weiterverarbeitet wird.
Die Auswahlliste wird aus den Eintragungen in die Tabelle aus dem Tabellenblatt "Hilfe" generiert und erweitert, falls dort weitere "Arten" eingtragen werden. Die Erweiterung würde jedoch ggfs. eine Anpassung bestimmter Formeln nötig machen.
</t>
        </r>
      </text>
    </comment>
    <comment ref="J1" authorId="0" shapeId="0" xr:uid="{00000000-0006-0000-0000-000003000000}">
      <text>
        <r>
          <rPr>
            <sz val="9"/>
            <color indexed="81"/>
            <rFont val="Segoe UI"/>
            <family val="2"/>
          </rPr>
          <t>Bei einer Wette ist zwingend der Buchmacher einzutragen.
Die Auswahlliste wird aus den Eintragungen in die Tabelle aus dem Tabellenblatt "Buchmacher + NK Angebote" generiert und erweitert, falls dort weitere Buchmacher eingtragen werden.</t>
        </r>
      </text>
    </comment>
    <comment ref="K1" authorId="0" shapeId="0" xr:uid="{00000000-0006-0000-0000-000004000000}">
      <text>
        <r>
          <rPr>
            <sz val="9"/>
            <color indexed="81"/>
            <rFont val="Segoe UI"/>
            <family val="2"/>
          </rPr>
          <t>- Der "Einsatz Back" ist bei Wetten zwingend  Einzutragen!
- Bei erhobenen Gebühren ist hier die Gebühr als negative Zahl, also mit einem Minius davor einzutragen. Z.B. -18,99
- Bonusgutschriften wie z.B. bei Betkeen sind als positive Zahl einzutragen.</t>
        </r>
      </text>
    </comment>
    <comment ref="L1" authorId="0" shapeId="0" xr:uid="{00000000-0006-0000-0000-000005000000}">
      <text>
        <r>
          <rPr>
            <sz val="9"/>
            <color indexed="81"/>
            <rFont val="Segoe UI"/>
            <family val="2"/>
          </rPr>
          <t>Die Eintragung der "Quote Back" ist für die Berechnung der Umsatzbedingungenvon Neukundenangeboten wichtig. 
Die Eintragung kann vernachlässigt werden, wenn der Buchmacher einen ähnlichen Service bietet.</t>
        </r>
      </text>
    </comment>
    <comment ref="M1" authorId="0" shapeId="0" xr:uid="{00000000-0006-0000-0000-000006000000}">
      <text>
        <r>
          <rPr>
            <sz val="9"/>
            <color indexed="81"/>
            <rFont val="Segoe UI"/>
            <family val="2"/>
          </rPr>
          <t>Hier ist das Ergebnis des Oddsmatchers bzw. des entsprechenden Doppelwetten-Tools für die Back-Wette einzutragen.</t>
        </r>
      </text>
    </comment>
    <comment ref="N1" authorId="0" shapeId="0" xr:uid="{00000000-0006-0000-0000-000007000000}">
      <text>
        <r>
          <rPr>
            <sz val="9"/>
            <color indexed="81"/>
            <rFont val="Segoe UI"/>
            <family val="2"/>
          </rPr>
          <t>Die Eintragung der Wettbörse dient nur der Übersichtlichkeit. 
Die Auswahlmöglichkeiten werden aus der Tabelle der Wettbörsen im Tabellenblatt "Wettbörsen + Geldfluss" generiert und erweitert, falls dort weitere Wettbörsen eingtragen werden.</t>
        </r>
      </text>
    </comment>
    <comment ref="R1" authorId="0" shapeId="0" xr:uid="{00000000-0006-0000-0000-000008000000}">
      <text>
        <r>
          <rPr>
            <sz val="9"/>
            <color indexed="81"/>
            <rFont val="Segoe UI"/>
            <family val="2"/>
          </rPr>
          <t>Hier ist das Ergebnis des Oddsmatchers bzw. des entsprechenden Doppelwetten-Tools für die Lay-Wette einzutragen.</t>
        </r>
      </text>
    </comment>
    <comment ref="S1" authorId="0" shapeId="0" xr:uid="{00000000-0006-0000-0000-000009000000}">
      <text>
        <r>
          <rPr>
            <sz val="9"/>
            <color indexed="81"/>
            <rFont val="Segoe UI"/>
            <family val="2"/>
          </rPr>
          <t>Hier bitte nichts eintragen, da die Berechnung automatisch erfolgen wird.</t>
        </r>
      </text>
    </comment>
    <comment ref="T1" authorId="0" shapeId="0" xr:uid="{00000000-0006-0000-0000-00000A000000}">
      <text>
        <r>
          <rPr>
            <sz val="9"/>
            <color indexed="81"/>
            <rFont val="Segoe UI"/>
            <family val="2"/>
          </rPr>
          <t>Nach dem Spiel muss hier eingetragen werden, ob die Back-Wette gewonnen hat.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MB.xlsx!Tabelle3" type="102" refreshedVersion="6" minRefreshableVersion="5">
    <extLst>
      <ext xmlns:x15="http://schemas.microsoft.com/office/spreadsheetml/2010/11/main" uri="{DE250136-89BD-433C-8126-D09CA5730AF9}">
        <x15:connection id="Tabelle3">
          <x15:rangePr sourceName="_xlcn.WorksheetConnection_MB.xlsxTabelle31"/>
        </x15:connection>
      </ext>
    </extLst>
  </connection>
  <connection id="3" xr16:uid="{00000000-0015-0000-FFFF-FFFF02000000}" name="WorksheetConnection_MB.xlsx!Tabelle9" type="102" refreshedVersion="6" minRefreshableVersion="5">
    <extLst>
      <ext xmlns:x15="http://schemas.microsoft.com/office/spreadsheetml/2010/11/main" uri="{DE250136-89BD-433C-8126-D09CA5730AF9}">
        <x15:connection id="Tabelle9">
          <x15:rangePr sourceName="_xlcn.WorksheetConnection_MB.xlsxTabelle91"/>
        </x15:connection>
      </ext>
    </extLst>
  </connection>
</connections>
</file>

<file path=xl/sharedStrings.xml><?xml version="1.0" encoding="utf-8"?>
<sst xmlns="http://schemas.openxmlformats.org/spreadsheetml/2006/main" count="146" uniqueCount="84">
  <si>
    <t>Bet365</t>
  </si>
  <si>
    <t>Back</t>
  </si>
  <si>
    <t>Lay</t>
  </si>
  <si>
    <t>Datum</t>
  </si>
  <si>
    <t>Spiel</t>
  </si>
  <si>
    <t>Auswahl</t>
  </si>
  <si>
    <t>Art</t>
  </si>
  <si>
    <t>Ergebnis</t>
  </si>
  <si>
    <t>Freiwette</t>
  </si>
  <si>
    <t>Qualifizierende Wette</t>
  </si>
  <si>
    <t>Buchmacher</t>
  </si>
  <si>
    <t>Betkeen</t>
  </si>
  <si>
    <t>Neukundenangebot?</t>
  </si>
  <si>
    <t>Einsatz Back</t>
  </si>
  <si>
    <t>Ja</t>
  </si>
  <si>
    <t>Nein</t>
  </si>
  <si>
    <t>G/V Back</t>
  </si>
  <si>
    <t>G/V Lay</t>
  </si>
  <si>
    <t>Reload</t>
  </si>
  <si>
    <t>Stake</t>
  </si>
  <si>
    <t>Einzahlung</t>
  </si>
  <si>
    <t>Bonus</t>
  </si>
  <si>
    <t>Quote Back</t>
  </si>
  <si>
    <t>Börse</t>
  </si>
  <si>
    <t>Orbit</t>
  </si>
  <si>
    <t>Haftung</t>
  </si>
  <si>
    <t>Back gewonnen?</t>
  </si>
  <si>
    <t>Tipico</t>
  </si>
  <si>
    <t>Quote</t>
  </si>
  <si>
    <t>YYYYMM</t>
  </si>
  <si>
    <t>Jahr/Monat</t>
  </si>
  <si>
    <t>abgeschlossen am</t>
  </si>
  <si>
    <t>Angebot als Freiwette?</t>
  </si>
  <si>
    <t>Min. Quote</t>
  </si>
  <si>
    <t>Wettanforderung</t>
  </si>
  <si>
    <t>keine</t>
  </si>
  <si>
    <t>NK Angebote</t>
  </si>
  <si>
    <t>erstmals</t>
  </si>
  <si>
    <t>Gebühr (KK, Skrill, etc.) [als "Einsatz Back" eintragen!]</t>
  </si>
  <si>
    <t>Doppelwetten [Gebühr als "Einsatz Back" eintragen!]</t>
  </si>
  <si>
    <t>bisheriges Gesamtergebnis:</t>
  </si>
  <si>
    <t>akt. Kontostand</t>
  </si>
  <si>
    <t>Auszahlung erfolgt?</t>
  </si>
  <si>
    <t>Ergebnis NK Angebot</t>
  </si>
  <si>
    <t>Ja/Nein</t>
  </si>
  <si>
    <t>bisheriger Umsatz -NK-</t>
  </si>
  <si>
    <t>fehlender Umsatz -NK-</t>
  </si>
  <si>
    <t>aktuelle Bonusangebote verfügbar?</t>
  </si>
  <si>
    <t>Betkeen Bonus [Gebühr als "Einsatz Back" eintragen!]</t>
  </si>
  <si>
    <t>Institut</t>
  </si>
  <si>
    <t>Auszahlung</t>
  </si>
  <si>
    <t>von Skrill an Orbit</t>
  </si>
  <si>
    <t>Gebühren Skrill</t>
  </si>
  <si>
    <t>Bemerkungen</t>
  </si>
  <si>
    <t>sonstige Gebühren</t>
  </si>
  <si>
    <t>Auszahlung beantragt am:</t>
  </si>
  <si>
    <t>Buchmacher / Börse</t>
  </si>
  <si>
    <t>∑ - Kontostände</t>
  </si>
  <si>
    <t>∑ - Einzahlungen:</t>
  </si>
  <si>
    <t>∑ - Auszahlungen:</t>
  </si>
  <si>
    <t>∑ - Gebühren Skrill</t>
  </si>
  <si>
    <t>∑ - sonst. Gebühren:</t>
  </si>
  <si>
    <t>Gesamt</t>
  </si>
  <si>
    <t>Gebühren/sonstiges</t>
  </si>
  <si>
    <t>Gesamtzahl Wetten</t>
  </si>
  <si>
    <t>Anzahl Wetten</t>
  </si>
  <si>
    <t>Risikofreie Wette</t>
  </si>
  <si>
    <t>Chelsea v Arsenal</t>
  </si>
  <si>
    <t>Man Utd v Burnley</t>
  </si>
  <si>
    <t>Auszahlung angekommen?</t>
  </si>
  <si>
    <t>Mug Wette</t>
  </si>
  <si>
    <t>altes Monatsergebnis [als "Einsatz Back" eintragen!]</t>
  </si>
  <si>
    <t>Sparkasse</t>
  </si>
  <si>
    <t>VISA</t>
  </si>
  <si>
    <t>Ja, Freiwetten</t>
  </si>
  <si>
    <t>RB Leipzig v Leverkusen</t>
  </si>
  <si>
    <t>x</t>
  </si>
  <si>
    <t>2-1</t>
  </si>
  <si>
    <t>Freiwette 10 €</t>
  </si>
  <si>
    <t>Atalanta v Genoa</t>
  </si>
  <si>
    <t>Tottenham v Man City</t>
  </si>
  <si>
    <t>Sevilla v Alaves</t>
  </si>
  <si>
    <t>Hull v Brentford</t>
  </si>
  <si>
    <t>Granada v Espanyol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</si>
</sst>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m/d/yyyy"/>
  </numFmts>
  <fonts count="7" x14ac:knownFonts="1">
    <font>
      <sz val="11"/>
      <color theme="1"/>
      <name val="Calibri"/>
      <family val="2"/>
      <scheme val="minor"/>
    </font>
    <font>
      <sz val="11"/>
      <color rgb="FF000000"/>
      <name val="Calibri"/>
      <family val="2"/>
    </font>
    <font>
      <sz val="10"/>
      <color rgb="FF000000"/>
      <name val="Tahoma"/>
      <family val="2"/>
    </font>
    <font>
      <sz val="8"/>
      <name val="Calibri"/>
      <family val="2"/>
      <scheme val="minor"/>
    </font>
    <font>
      <sz val="18"/>
      <color theme="1"/>
      <name val="Calibri"/>
      <family val="2"/>
      <scheme val="minor"/>
    </font>
    <font>
      <sz val="11"/>
      <color theme="1"/>
      <name val="Calibri"/>
      <family val="2"/>
    </font>
    <font>
      <sz val="9"/>
      <color indexed="81"/>
      <name val="Segoe UI"/>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164" fontId="1" fillId="0" borderId="0" applyBorder="0" applyProtection="0"/>
  </cellStyleXfs>
  <cellXfs count="20">
    <xf numFmtId="0" fontId="0" fillId="0" borderId="0" xfId="0"/>
    <xf numFmtId="14" fontId="0" fillId="0" borderId="0" xfId="0" applyNumberFormat="1"/>
    <xf numFmtId="0" fontId="0" fillId="0" borderId="0" xfId="0" applyAlignment="1">
      <alignment wrapText="1"/>
    </xf>
    <xf numFmtId="2" fontId="0" fillId="0" borderId="0" xfId="0" applyNumberFormat="1"/>
    <xf numFmtId="0" fontId="2" fillId="0" borderId="0" xfId="0" applyFont="1"/>
    <xf numFmtId="0" fontId="0" fillId="0" borderId="0" xfId="0" applyNumberFormat="1"/>
    <xf numFmtId="0" fontId="0" fillId="0" borderId="0" xfId="0" applyNumberFormat="1" applyAlignment="1">
      <alignment wrapText="1"/>
    </xf>
    <xf numFmtId="2" fontId="4" fillId="2" borderId="3" xfId="0" applyNumberFormat="1" applyFont="1" applyFill="1" applyBorder="1"/>
    <xf numFmtId="0" fontId="5" fillId="0" borderId="0" xfId="0" applyFont="1"/>
    <xf numFmtId="10" fontId="0" fillId="0" borderId="0" xfId="0" applyNumberFormat="1" applyAlignment="1">
      <alignment wrapText="1"/>
    </xf>
    <xf numFmtId="165" fontId="0" fillId="0" borderId="0" xfId="0" applyNumberFormat="1"/>
    <xf numFmtId="14" fontId="0" fillId="0" borderId="0" xfId="0" applyNumberFormat="1" applyAlignment="1">
      <alignment wrapText="1"/>
    </xf>
    <xf numFmtId="16" fontId="0" fillId="0" borderId="0" xfId="0" quotePrefix="1" applyNumberFormat="1"/>
    <xf numFmtId="0" fontId="0" fillId="0" borderId="0" xfId="0" quotePrefix="1"/>
    <xf numFmtId="0" fontId="0" fillId="0" borderId="0" xfId="0" applyAlignment="1" applyProtection="1">
      <alignment wrapText="1"/>
      <protection locked="0"/>
    </xf>
    <xf numFmtId="0" fontId="0" fillId="0" borderId="0" xfId="0" applyNumberFormat="1" applyProtection="1">
      <protection locked="0"/>
    </xf>
    <xf numFmtId="0" fontId="0" fillId="0" borderId="0" xfId="0" applyProtection="1">
      <protection locked="0"/>
    </xf>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xf>
  </cellXfs>
  <cellStyles count="2">
    <cellStyle name="Excel Built-in Normal" xfId="1" xr:uid="{00000000-0005-0000-0000-000000000000}"/>
    <cellStyle name="Standard" xfId="0" builtinId="0"/>
  </cellStyles>
  <dxfs count="31">
    <dxf>
      <numFmt numFmtId="2" formatCode="0.00"/>
    </dxf>
    <dxf>
      <numFmt numFmtId="2" formatCode="0.0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
      <numFmt numFmtId="0" formatCode="General"/>
    </dxf>
    <dxf>
      <numFmt numFmtId="1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protection locked="0" hidden="0"/>
    </dxf>
    <dxf>
      <numFmt numFmtId="165" formatCode="m/d/yyyy"/>
    </dxf>
    <dxf>
      <numFmt numFmtId="0" formatCode="General"/>
      <protection locked="0" hidden="0"/>
    </dxf>
    <dxf>
      <numFmt numFmtId="0" formatCode="General"/>
      <protection locked="0" hidden="0"/>
    </dxf>
    <dxf>
      <numFmt numFmtId="2" formatCode="0.00"/>
    </dxf>
    <dxf>
      <numFmt numFmtId="2" formatCode="0.00"/>
    </dxf>
    <dxf>
      <alignment horizontal="general" vertical="bottom" textRotation="0" wrapText="1" indent="0" justifyLastLine="0" shrinkToFit="0" readingOrder="0"/>
    </dxf>
    <dxf>
      <numFmt numFmtId="2" formatCode="0.00"/>
    </dxf>
    <dxf>
      <numFmt numFmtId="2" formatCode="0.00"/>
    </dxf>
    <dxf>
      <numFmt numFmtId="2" formatCode="0.0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165" formatCode="m/d/yyyy"/>
    </dxf>
    <dxf>
      <numFmt numFmtId="19" formatCode="dd/mm/yyyy"/>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Statistik!$F$5</c:f>
              <c:strCache>
                <c:ptCount val="1"/>
                <c:pt idx="0">
                  <c:v>Gesamt</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Statistik!$B$6:$B$18</c:f>
              <c:strCache>
                <c:ptCount val="3"/>
                <c:pt idx="0">
                  <c:v>201901</c:v>
                </c:pt>
                <c:pt idx="1">
                  <c:v>202002</c:v>
                </c:pt>
                <c:pt idx="2">
                  <c:v>202003</c:v>
                </c:pt>
              </c:strCache>
            </c:strRef>
          </c:cat>
          <c:val>
            <c:numRef>
              <c:f>Statistik!$F$6:$F$9</c:f>
              <c:numCache>
                <c:formatCode>General</c:formatCode>
                <c:ptCount val="4"/>
                <c:pt idx="0">
                  <c:v>255.8</c:v>
                </c:pt>
                <c:pt idx="1">
                  <c:v>480.25</c:v>
                </c:pt>
                <c:pt idx="2">
                  <c:v>114.50000000000001</c:v>
                </c:pt>
              </c:numCache>
            </c:numRef>
          </c:val>
          <c:extLst>
            <c:ext xmlns:c16="http://schemas.microsoft.com/office/drawing/2014/chart" uri="{C3380CC4-5D6E-409C-BE32-E72D297353CC}">
              <c16:uniqueId val="{00000000-DBEE-4D26-896C-54DE7066FB1C}"/>
            </c:ext>
          </c:extLst>
        </c:ser>
        <c:dLbls>
          <c:showLegendKey val="0"/>
          <c:showVal val="1"/>
          <c:showCatName val="0"/>
          <c:showSerName val="0"/>
          <c:showPercent val="0"/>
          <c:showBubbleSize val="0"/>
        </c:dLbls>
        <c:gapWidth val="150"/>
        <c:shape val="box"/>
        <c:axId val="640169928"/>
        <c:axId val="640095752"/>
        <c:axId val="0"/>
      </c:bar3DChart>
      <c:catAx>
        <c:axId val="640169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Jahr/Monat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0095752"/>
        <c:crosses val="autoZero"/>
        <c:auto val="1"/>
        <c:lblAlgn val="ctr"/>
        <c:lblOffset val="100"/>
        <c:noMultiLvlLbl val="0"/>
      </c:catAx>
      <c:valAx>
        <c:axId val="640095752"/>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Gewinn/Verlust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0169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de-DE"/>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76200</xdr:colOff>
      <xdr:row>70</xdr:row>
      <xdr:rowOff>0</xdr:rowOff>
    </xdr:from>
    <xdr:to>
      <xdr:col>7</xdr:col>
      <xdr:colOff>279400</xdr:colOff>
      <xdr:row>71</xdr:row>
      <xdr:rowOff>12700</xdr:rowOff>
    </xdr:to>
    <xdr:sp macro="[1]!dp_core.gridDP_Click" textlink="">
      <xdr:nvSpPr>
        <xdr:cNvPr id="2" name="Rechteck 1">
          <a:extLst>
            <a:ext uri="{FF2B5EF4-FFF2-40B4-BE49-F238E27FC236}">
              <a16:creationId xmlns:a16="http://schemas.microsoft.com/office/drawing/2014/main" id="{5477048E-2DEA-49F6-A7F5-E50DD90FD9C3}"/>
            </a:ext>
          </a:extLst>
        </xdr:cNvPr>
        <xdr:cNvSpPr/>
      </xdr:nvSpPr>
      <xdr:spPr>
        <a:xfrm>
          <a:off x="5124450" y="13525500"/>
          <a:ext cx="203200" cy="203200"/>
        </a:xfrm>
        <a:prstGeom prst="rect">
          <a:avLst/>
        </a:prstGeom>
        <a:blipFill dpi="0" rotWithShape="1">
          <a:blip xmlns:r="http://schemas.openxmlformats.org/officeDocument/2006/relationships" r:embed="rId1"/>
          <a:srcRect/>
          <a:stretch>
            <a:fillRect/>
          </a:stretch>
        </a:blip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28574</xdr:colOff>
      <xdr:row>1</xdr:row>
      <xdr:rowOff>0</xdr:rowOff>
    </xdr:from>
    <xdr:to>
      <xdr:col>17</xdr:col>
      <xdr:colOff>381000</xdr:colOff>
      <xdr:row>25</xdr:row>
      <xdr:rowOff>19050</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Microsoft%20Office\root\Office16\xlstart\samradapps_datepicke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dp_core.gridDP_Click"/>
    </defined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Taeglich" displayName="tabTaeglich" ref="B1:T13" totalsRowShown="0" headerRowDxfId="30">
  <autoFilter ref="B1:T13" xr:uid="{00000000-0009-0000-0100-000004000000}"/>
  <sortState xmlns:xlrd2="http://schemas.microsoft.com/office/spreadsheetml/2017/richdata2" ref="B2:T13">
    <sortCondition ref="B1:B13"/>
  </sortState>
  <tableColumns count="19">
    <tableColumn id="1" xr3:uid="{00000000-0010-0000-0000-000001000000}" name="Datum" dataDxfId="29"/>
    <tableColumn id="19" xr3:uid="{00000000-0010-0000-0000-000013000000}" name="YYYYMM" dataDxfId="28">
      <calculatedColumnFormula>TEXT(tabTaeglich[[#This Row],[Datum]],"JJJJMM")</calculatedColumnFormula>
    </tableColumn>
    <tableColumn id="20" xr3:uid="{00000000-0010-0000-0000-000014000000}" name="erstmals" dataDxfId="27">
      <calculatedColumnFormula>COUNTIF($C$2:tabTaeglich[[#This Row],[YYYYMM]],tabTaeglich[[#This Row],[YYYYMM]])</calculatedColumnFormula>
    </tableColumn>
    <tableColumn id="2" xr3:uid="{00000000-0010-0000-0000-000002000000}" name="Spiel"/>
    <tableColumn id="3" xr3:uid="{00000000-0010-0000-0000-000003000000}" name="Auswahl"/>
    <tableColumn id="4" xr3:uid="{00000000-0010-0000-0000-000004000000}" name="Neukundenangebot?"/>
    <tableColumn id="6" xr3:uid="{00000000-0010-0000-0000-000006000000}" name="Art" dataDxfId="26"/>
    <tableColumn id="5" xr3:uid="{00000000-0010-0000-0000-000005000000}" name="Bemerkungen" dataDxfId="25"/>
    <tableColumn id="8" xr3:uid="{00000000-0010-0000-0000-000008000000}" name="Back"/>
    <tableColumn id="11" xr3:uid="{00000000-0010-0000-0000-00000B000000}" name="Einsatz Back"/>
    <tableColumn id="15" xr3:uid="{00000000-0010-0000-0000-00000F000000}" name="Quote Back"/>
    <tableColumn id="7" xr3:uid="{00000000-0010-0000-0000-000007000000}" name="G/V Back"/>
    <tableColumn id="9" xr3:uid="{00000000-0010-0000-0000-000009000000}" name="Lay"/>
    <tableColumn id="17" xr3:uid="{00000000-0010-0000-0000-000011000000}" name="Quote"/>
    <tableColumn id="12" xr3:uid="{00000000-0010-0000-0000-00000C000000}" name="Stake" dataDxfId="24"/>
    <tableColumn id="16" xr3:uid="{00000000-0010-0000-0000-000010000000}" name="Haftung" dataDxfId="23"/>
    <tableColumn id="13" xr3:uid="{00000000-0010-0000-0000-00000D000000}" name="G/V Lay" dataDxfId="22"/>
    <tableColumn id="10" xr3:uid="{00000000-0010-0000-0000-00000A000000}" name="Ergebnis" dataDxfId="0">
      <calculatedColumnFormula>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calculatedColumnFormula>
    </tableColumn>
    <tableColumn id="14" xr3:uid="{00000000-0010-0000-0000-00000E000000}" name="Back gewonne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Buchmacher" displayName="tabBuchmacher" ref="B2:O4" totalsRowShown="0" headerRowDxfId="21">
  <autoFilter ref="B2:O4" xr:uid="{00000000-0009-0000-0100-000003000000}"/>
  <sortState xmlns:xlrd2="http://schemas.microsoft.com/office/spreadsheetml/2017/richdata2" ref="B3:Q31">
    <sortCondition ref="B2:B31"/>
  </sortState>
  <tableColumns count="14">
    <tableColumn id="1" xr3:uid="{00000000-0010-0000-0100-000001000000}" name="Buchmacher"/>
    <tableColumn id="2" xr3:uid="{00000000-0010-0000-0100-000002000000}" name="Einzahlung"/>
    <tableColumn id="3" xr3:uid="{00000000-0010-0000-0100-000003000000}" name="Bonus"/>
    <tableColumn id="9" xr3:uid="{00000000-0010-0000-0100-000009000000}" name="Min. Quote" dataDxfId="20"/>
    <tableColumn id="10" xr3:uid="{00000000-0010-0000-0100-00000A000000}" name="Angebot als Freiwette?" dataDxfId="19"/>
    <tableColumn id="6" xr3:uid="{00000000-0010-0000-0100-000006000000}" name="Wettanforderung"/>
    <tableColumn id="7" xr3:uid="{00000000-0010-0000-0100-000007000000}" name="bisheriger Umsatz -NK-" dataDxfId="18">
      <calculatedColumnFormula>IF(tabBuchmacher[[#This Row],[Angebot als Freiwette?]]="Ja","-",SUMIFS(täglich!K:K,täglich!J:J,tabBuchmacher[[#This Row],[Buchmacher]],täglich!G:G,"Ja"))</calculatedColumnFormula>
    </tableColumn>
    <tableColumn id="4" xr3:uid="{00000000-0010-0000-0100-000004000000}" name="fehlender Umsatz -NK-" dataDxfId="17">
      <calculatedColumnFormula>IF(tabBuchmacher[[#This Row],[Angebot als Freiwette?]]="Ja","-",tabBuchmacher[[#This Row],[Wettanforderung]]-tabBuchmacher[[#This Row],[bisheriger Umsatz -NK-]])</calculatedColumnFormula>
    </tableColumn>
    <tableColumn id="5" xr3:uid="{00000000-0010-0000-0100-000005000000}" name="abgeschlossen am"/>
    <tableColumn id="11" xr3:uid="{00000000-0010-0000-0100-00000B000000}" name="YYYYMM" dataDxfId="16">
      <calculatedColumnFormula>TEXT(tabBuchmacher[[#This Row],[abgeschlossen am]],"JJJJMM")</calculatedColumnFormula>
    </tableColumn>
    <tableColumn id="8" xr3:uid="{00000000-0010-0000-0100-000008000000}" name="Ergebnis NK Angebot" dataDxfId="15">
      <calculatedColumnFormula>IF(tabBuchmacher[[#This Row],[abgeschlossen am]]&lt;&gt;"",IF(tabBuchmacher[[#This Row],[Angebot als Freiwette?]]="Ja",SUMIFS(täglich!S:S,täglich!J:J,B3,täglich!G:G,"Ja"),SUMIFS(täglich!S:S,täglich!J:J,B3,täglich!G:G,"Ja")+tabBuchmacher[[#This Row],[Bonus]]),"")</calculatedColumnFormula>
    </tableColumn>
    <tableColumn id="12" xr3:uid="{00000000-0010-0000-0100-00000C000000}" name="akt. Kontostand" dataDxfId="14"/>
    <tableColumn id="15" xr3:uid="{00000000-0010-0000-0100-00000F000000}" name="aktuelle Bonusangebote verfügbar?" dataDxfId="13"/>
    <tableColumn id="16" xr3:uid="{00000000-0010-0000-0100-000010000000}" name="Gesamtzahl Wetten" dataDxfId="12">
      <calculatedColumnFormula>COUNTIF(tabTaeglich[Back],tabBuchmacher[[#This Row],[Buchmacher]])</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Wettboersen" displayName="tabWettboersen" ref="B6:E8" totalsRowShown="0" headerRowDxfId="11">
  <autoFilter ref="B6:E8" xr:uid="{00000000-0009-0000-0100-000007000000}"/>
  <sortState xmlns:xlrd2="http://schemas.microsoft.com/office/spreadsheetml/2017/richdata2" ref="B7:B8">
    <sortCondition ref="B6:B8"/>
  </sortState>
  <tableColumns count="4">
    <tableColumn id="1" xr3:uid="{00000000-0010-0000-0200-000001000000}" name="Börse"/>
    <tableColumn id="2" xr3:uid="{00000000-0010-0000-0200-000002000000}" name="akt. Kontostand"/>
    <tableColumn id="3" xr3:uid="{00000000-0010-0000-0200-000003000000}" name="Auszahlung beantragt am:"/>
    <tableColumn id="4" xr3:uid="{00000000-0010-0000-0200-000004000000}" name="Auszahlung erfolgt?"/>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Geldfluss" displayName="tabGeldfluss" ref="G6:O11" totalsRowShown="0" headerRowDxfId="10">
  <autoFilter ref="G6:O11" xr:uid="{00000000-0009-0000-0100-000005000000}"/>
  <sortState xmlns:xlrd2="http://schemas.microsoft.com/office/spreadsheetml/2017/richdata2" ref="G7:N76">
    <sortCondition ref="G6:G76"/>
  </sortState>
  <tableColumns count="9">
    <tableColumn id="1" xr3:uid="{00000000-0010-0000-0300-000001000000}" name="Datum" dataDxfId="9"/>
    <tableColumn id="2" xr3:uid="{00000000-0010-0000-0300-000002000000}" name="Institut"/>
    <tableColumn id="3" xr3:uid="{00000000-0010-0000-0300-000003000000}" name="Buchmacher / Börse"/>
    <tableColumn id="4" xr3:uid="{00000000-0010-0000-0300-000004000000}" name="Einzahlung"/>
    <tableColumn id="5" xr3:uid="{00000000-0010-0000-0300-000005000000}" name="Auszahlung"/>
    <tableColumn id="6" xr3:uid="{00000000-0010-0000-0300-000006000000}" name="von Skrill an Orbit"/>
    <tableColumn id="7" xr3:uid="{00000000-0010-0000-0300-000007000000}" name="Gebühren Skrill" dataDxfId="8">
      <calculatedColumnFormula>IF(tabGeldfluss[[#This Row],[von Skrill an Orbit]]&lt;&gt;"",tabGeldfluss[[#This Row],[Einzahlung]]-tabGeldfluss[[#This Row],[von Skrill an Orbit]],"")</calculatedColumnFormula>
    </tableColumn>
    <tableColumn id="8" xr3:uid="{00000000-0010-0000-0300-000008000000}" name="sonstige Gebühren"/>
    <tableColumn id="9" xr3:uid="{00000000-0010-0000-0300-000009000000}" name="Auszahlung angekommen?"/>
  </tableColumns>
  <tableStyleInfo name="TableStyleMedium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Statistik" displayName="tabStatistik" ref="B5:G8" totalsRowShown="0" headerRowDxfId="7">
  <autoFilter ref="B5:G8" xr:uid="{00000000-0009-0000-0100-000008000000}"/>
  <sortState xmlns:xlrd2="http://schemas.microsoft.com/office/spreadsheetml/2017/richdata2" ref="B6:F18">
    <sortCondition ref="B5:B18"/>
  </sortState>
  <tableColumns count="6">
    <tableColumn id="1" xr3:uid="{00000000-0010-0000-0400-000001000000}" name="Jahr/Monat" dataDxfId="6">
      <calculatedColumnFormula>IFERROR(INDEX(täglich!C:C,_xlfn.AGGREGATE(15,6,ROW(tabTaeglich[YYYYMM])/(tabTaeglich[erstmals]=1),ROW()-5),1),"")</calculatedColumnFormula>
    </tableColumn>
    <tableColumn id="4" xr3:uid="{00000000-0010-0000-0400-000004000000}" name="NK Angebote" dataDxfId="5">
      <calculatedColumnFormula>SUMIFS(tabBuchmacher[Ergebnis NK Angebot],tabBuchmacher[YYYYMM],tabStatistik[[#This Row],[Jahr/Monat]])</calculatedColumnFormula>
    </tableColumn>
    <tableColumn id="2" xr3:uid="{00000000-0010-0000-0400-000002000000}" name="Reload" dataDxfId="4">
      <calculatedColumnFormula>SUMIFS(tabTaeglich[Ergebnis],tabTaeglich[Neukundenangebot?],"Nein",tabTaeglich[YYYYMM],tabStatistik[[#This Row],[Jahr/Monat]])</calculatedColumnFormula>
    </tableColumn>
    <tableColumn id="5" xr3:uid="{00000000-0010-0000-0400-000005000000}" name="Gebühren/sonstiges" dataDxfId="1">
      <calculatedColumnFormula>SUMIFS(tabTaeglich[Ergebnis],tabTaeglich[Art],Hilfstabelle!$B$7,tabTaeglich[YYYYMM],tabStatistik[[#This Row],[Jahr/Monat]])+SUMIFS(tabTaeglich[Ergebnis],tabTaeglich[Art],Hilfstabelle!$B$8,tabTaeglich[YYYYMM],tabStatistik[[#This Row],[Jahr/Monat]])+SUMIFS(tabTaeglich[Ergebnis],tabTaeglich[Art],Hilfstabelle!$B$9,tabTaeglich[YYYYMM],tabStatistik[[#This Row],[Jahr/Monat]])+SUMIFS(tabTaeglich[Ergebnis],tabTaeglich[Art],Hilfstabelle!$B$10,tabTaeglich[YYYYMM],tabStatistik[[#This Row],[Jahr/Monat]])</calculatedColumnFormula>
    </tableColumn>
    <tableColumn id="3" xr3:uid="{00000000-0010-0000-0400-000003000000}" name="Gesamt" dataDxfId="3">
      <calculatedColumnFormula>SUM(tabStatistik[[#This Row],[NK Angebote]:[Gebühren/sonstiges]])</calculatedColumnFormula>
    </tableColumn>
    <tableColumn id="6" xr3:uid="{00000000-0010-0000-0400-000006000000}" name="Anzahl Wetten" dataDxfId="2">
      <calculatedColumnFormula>COUNTIFS(tabTaeglich[Back gewonnen?],"Ja",tabTaeglich[YYYYMM],tabStatistik[[#This Row],[Jahr/Monat]])+COUNTIFS(tabTaeglich[Back gewonnen?],"Nein",tabTaeglich[YYYYMM],tabStatistik[[#This Row],[Jahr/Monat]])</calculatedColumnFormula>
    </tableColumn>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JaNein" displayName="tabJaNein" ref="C2:C4" totalsRowShown="0">
  <autoFilter ref="C2:C4" xr:uid="{00000000-0009-0000-0100-000006000000}"/>
  <tableColumns count="1">
    <tableColumn id="1" xr3:uid="{00000000-0010-0000-0500-000001000000}" name="Ja/Nein"/>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Art" displayName="tabArt" ref="B2:B10" totalsRowShown="0">
  <autoFilter ref="B2:B10" xr:uid="{00000000-0009-0000-0100-000002000000}"/>
  <tableColumns count="1">
    <tableColumn id="1" xr3:uid="{00000000-0010-0000-0600-000001000000}" name="Art"/>
  </tableColumns>
  <tableStyleInfo name="TableStyleMedium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B050"/>
  </sheetPr>
  <dimension ref="B1:T392"/>
  <sheetViews>
    <sheetView tabSelected="1" zoomScaleNormal="100" workbookViewId="0">
      <pane ySplit="1" topLeftCell="A2" activePane="bottomLeft" state="frozen"/>
      <selection pane="bottomLeft" activeCell="E14" sqref="E14"/>
    </sheetView>
  </sheetViews>
  <sheetFormatPr baseColWidth="10" defaultRowHeight="15" x14ac:dyDescent="0.25"/>
  <cols>
    <col min="1" max="1" width="3.5703125" customWidth="1"/>
    <col min="2" max="2" width="11" style="1" bestFit="1" customWidth="1"/>
    <col min="3" max="3" width="10.140625" hidden="1" customWidth="1"/>
    <col min="4" max="4" width="11.140625" style="5" hidden="1" customWidth="1"/>
    <col min="5" max="5" width="33.7109375" customWidth="1"/>
    <col min="6" max="6" width="10.85546875" bestFit="1" customWidth="1"/>
    <col min="7" max="7" width="11.7109375" customWidth="1"/>
    <col min="8" max="8" width="24.42578125" style="2" customWidth="1"/>
    <col min="9" max="9" width="35.85546875" style="2" customWidth="1"/>
    <col min="10" max="10" width="9" bestFit="1" customWidth="1"/>
    <col min="11" max="13" width="7.85546875" customWidth="1"/>
    <col min="14" max="14" width="8.42578125" bestFit="1" customWidth="1"/>
    <col min="15" max="15" width="8.85546875" hidden="1" customWidth="1"/>
    <col min="16" max="16" width="8.140625" hidden="1" customWidth="1"/>
    <col min="17" max="17" width="9.28515625" hidden="1" customWidth="1"/>
    <col min="18" max="18" width="7.28515625" bestFit="1" customWidth="1"/>
    <col min="19" max="19" width="15.85546875" bestFit="1" customWidth="1"/>
    <col min="20" max="20" width="13.28515625" customWidth="1"/>
  </cols>
  <sheetData>
    <row r="1" spans="2:20" s="2" customFormat="1" ht="30" x14ac:dyDescent="0.25">
      <c r="B1" s="11" t="s">
        <v>3</v>
      </c>
      <c r="C1" s="2" t="s">
        <v>29</v>
      </c>
      <c r="D1" s="6" t="s">
        <v>37</v>
      </c>
      <c r="E1" s="2" t="s">
        <v>4</v>
      </c>
      <c r="F1" s="2" t="s">
        <v>5</v>
      </c>
      <c r="G1" s="2" t="s">
        <v>12</v>
      </c>
      <c r="H1" s="2" t="s">
        <v>6</v>
      </c>
      <c r="I1" s="2" t="s">
        <v>53</v>
      </c>
      <c r="J1" s="2" t="s">
        <v>1</v>
      </c>
      <c r="K1" s="2" t="s">
        <v>13</v>
      </c>
      <c r="L1" s="2" t="s">
        <v>22</v>
      </c>
      <c r="M1" s="2" t="s">
        <v>16</v>
      </c>
      <c r="N1" s="2" t="s">
        <v>2</v>
      </c>
      <c r="O1" s="2" t="s">
        <v>28</v>
      </c>
      <c r="P1" s="2" t="s">
        <v>19</v>
      </c>
      <c r="Q1" s="2" t="s">
        <v>25</v>
      </c>
      <c r="R1" s="2" t="s">
        <v>17</v>
      </c>
      <c r="S1" s="2" t="s">
        <v>7</v>
      </c>
      <c r="T1" s="2" t="s">
        <v>26</v>
      </c>
    </row>
    <row r="2" spans="2:20" ht="30" x14ac:dyDescent="0.25">
      <c r="B2" s="1">
        <v>43466</v>
      </c>
      <c r="C2" s="1" t="str">
        <f>TEXT(tabTaeglich[[#This Row],[Datum]],"JJJJMM")</f>
        <v>201901</v>
      </c>
      <c r="D2" s="5">
        <f>COUNTIF($C$2:tabTaeglich[[#This Row],[YYYYMM]],tabTaeglich[[#This Row],[YYYYMM]])</f>
        <v>1</v>
      </c>
      <c r="H2" s="2" t="s">
        <v>71</v>
      </c>
      <c r="K2">
        <v>255.8</v>
      </c>
      <c r="P2" s="3"/>
      <c r="Q2" s="3"/>
      <c r="R2" s="3"/>
      <c r="S2"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255.8</v>
      </c>
    </row>
    <row r="3" spans="2:20" ht="30" x14ac:dyDescent="0.25">
      <c r="B3" s="1">
        <v>43863</v>
      </c>
      <c r="C3" s="10" t="str">
        <f>TEXT(tabTaeglich[[#This Row],[Datum]],"JJJJMM")</f>
        <v>202002</v>
      </c>
      <c r="D3" s="5">
        <f>COUNTIF($C$2:tabTaeglich[[#This Row],[YYYYMM]],tabTaeglich[[#This Row],[YYYYMM]])</f>
        <v>1</v>
      </c>
      <c r="H3" s="2" t="s">
        <v>71</v>
      </c>
      <c r="K3">
        <v>480.25</v>
      </c>
      <c r="P3" s="3"/>
      <c r="Q3" s="3"/>
      <c r="R3" s="3"/>
      <c r="S3"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480.25</v>
      </c>
    </row>
    <row r="4" spans="2:20" ht="45" x14ac:dyDescent="0.25">
      <c r="B4" s="1">
        <v>43891</v>
      </c>
      <c r="C4" s="10" t="str">
        <f>TEXT(tabTaeglich[[#This Row],[Datum]],"JJJJMM")</f>
        <v>202003</v>
      </c>
      <c r="D4" s="5">
        <f>COUNTIF($C$2:tabTaeglich[[#This Row],[YYYYMM]],tabTaeglich[[#This Row],[YYYYMM]])</f>
        <v>1</v>
      </c>
      <c r="H4" s="2" t="s">
        <v>39</v>
      </c>
      <c r="K4">
        <v>-18.989999999999998</v>
      </c>
      <c r="P4" s="3"/>
      <c r="Q4" s="3"/>
      <c r="R4" s="3"/>
      <c r="S4"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-18.989999999999998</v>
      </c>
    </row>
    <row r="5" spans="2:20" x14ac:dyDescent="0.25">
      <c r="B5" s="1">
        <v>43892</v>
      </c>
      <c r="C5" s="10" t="str">
        <f>TEXT(tabTaeglich[[#This Row],[Datum]],"JJJJMM")</f>
        <v>202003</v>
      </c>
      <c r="D5" s="5">
        <f>COUNTIF($C$2:tabTaeglich[[#This Row],[YYYYMM]],tabTaeglich[[#This Row],[YYYYMM]])</f>
        <v>2</v>
      </c>
      <c r="E5" t="s">
        <v>67</v>
      </c>
      <c r="F5">
        <v>1</v>
      </c>
      <c r="G5" t="s">
        <v>14</v>
      </c>
      <c r="H5" s="2" t="s">
        <v>9</v>
      </c>
      <c r="J5" t="s">
        <v>0</v>
      </c>
      <c r="K5">
        <v>100</v>
      </c>
      <c r="L5">
        <v>3.51</v>
      </c>
      <c r="M5">
        <v>-7.49</v>
      </c>
      <c r="N5" t="s">
        <v>11</v>
      </c>
      <c r="P5" s="3"/>
      <c r="Q5" s="3"/>
      <c r="R5" s="3">
        <v>-7.5</v>
      </c>
      <c r="S5"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-7.49</v>
      </c>
      <c r="T5" t="s">
        <v>14</v>
      </c>
    </row>
    <row r="6" spans="2:20" ht="45" x14ac:dyDescent="0.25">
      <c r="B6" s="1">
        <v>43892</v>
      </c>
      <c r="C6" s="10" t="str">
        <f>TEXT(tabTaeglich[[#This Row],[Datum]],"JJJJMM")</f>
        <v>202003</v>
      </c>
      <c r="D6" s="5">
        <f>COUNTIF($C$2:tabTaeglich[[#This Row],[YYYYMM]],tabTaeglich[[#This Row],[YYYYMM]])</f>
        <v>3</v>
      </c>
      <c r="H6" s="2" t="s">
        <v>38</v>
      </c>
      <c r="K6">
        <v>-9.56</v>
      </c>
      <c r="P6" s="3"/>
      <c r="Q6" s="3"/>
      <c r="R6" s="3"/>
      <c r="S6"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-9.56</v>
      </c>
    </row>
    <row r="7" spans="2:20" x14ac:dyDescent="0.25">
      <c r="B7" s="1">
        <v>43893</v>
      </c>
      <c r="C7" s="10" t="str">
        <f>TEXT(tabTaeglich[[#This Row],[Datum]],"JJJJMM")</f>
        <v>202003</v>
      </c>
      <c r="D7" s="5">
        <f>COUNTIF($C$2:tabTaeglich[[#This Row],[YYYYMM]],tabTaeglich[[#This Row],[YYYYMM]])</f>
        <v>4</v>
      </c>
      <c r="E7" t="s">
        <v>68</v>
      </c>
      <c r="F7">
        <v>2</v>
      </c>
      <c r="G7" t="s">
        <v>14</v>
      </c>
      <c r="H7" s="2" t="s">
        <v>8</v>
      </c>
      <c r="J7" t="s">
        <v>0</v>
      </c>
      <c r="K7">
        <v>100</v>
      </c>
      <c r="L7">
        <v>4.0999999999999996</v>
      </c>
      <c r="M7">
        <v>65.13</v>
      </c>
      <c r="N7" t="s">
        <v>24</v>
      </c>
      <c r="P7" s="3"/>
      <c r="Q7" s="3"/>
      <c r="R7" s="3">
        <v>65.150000000000006</v>
      </c>
      <c r="S7"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65.150000000000006</v>
      </c>
      <c r="T7" t="s">
        <v>15</v>
      </c>
    </row>
    <row r="8" spans="2:20" x14ac:dyDescent="0.25">
      <c r="B8" s="1">
        <v>43900</v>
      </c>
      <c r="C8" s="10" t="str">
        <f>TEXT(tabTaeglich[[#This Row],[Datum]],"JJJJMM")</f>
        <v>202003</v>
      </c>
      <c r="D8" s="5">
        <f>COUNTIF($C$2:tabTaeglich[[#This Row],[YYYYMM]],tabTaeglich[[#This Row],[YYYYMM]])</f>
        <v>5</v>
      </c>
      <c r="E8" t="s">
        <v>75</v>
      </c>
      <c r="F8">
        <v>1</v>
      </c>
      <c r="G8" t="s">
        <v>14</v>
      </c>
      <c r="H8" s="2" t="s">
        <v>9</v>
      </c>
      <c r="J8" t="s">
        <v>27</v>
      </c>
      <c r="K8">
        <v>200</v>
      </c>
      <c r="L8">
        <v>2.5</v>
      </c>
      <c r="M8">
        <v>0.01</v>
      </c>
      <c r="N8" t="s">
        <v>24</v>
      </c>
      <c r="P8" s="3"/>
      <c r="Q8" s="3"/>
      <c r="R8" s="3">
        <v>-10.28</v>
      </c>
      <c r="S8"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0.01</v>
      </c>
      <c r="T8" t="s">
        <v>14</v>
      </c>
    </row>
    <row r="9" spans="2:20" x14ac:dyDescent="0.25">
      <c r="B9" s="1">
        <v>43901</v>
      </c>
      <c r="C9" s="10" t="str">
        <f>TEXT(tabTaeglich[[#This Row],[Datum]],"JJJJMM")</f>
        <v>202003</v>
      </c>
      <c r="D9" s="5">
        <f>COUNTIF($C$2:tabTaeglich[[#This Row],[YYYYMM]],tabTaeglich[[#This Row],[YYYYMM]])</f>
        <v>6</v>
      </c>
      <c r="E9" t="s">
        <v>79</v>
      </c>
      <c r="F9">
        <v>1</v>
      </c>
      <c r="G9" t="s">
        <v>14</v>
      </c>
      <c r="H9" s="2" t="s">
        <v>9</v>
      </c>
      <c r="J9" t="s">
        <v>27</v>
      </c>
      <c r="K9">
        <v>200</v>
      </c>
      <c r="L9">
        <v>2</v>
      </c>
      <c r="M9">
        <v>-7.21</v>
      </c>
      <c r="N9" t="s">
        <v>24</v>
      </c>
      <c r="P9" s="3"/>
      <c r="Q9" s="3"/>
      <c r="R9" s="3">
        <v>-7.2</v>
      </c>
      <c r="S9"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-7.2</v>
      </c>
      <c r="T9" t="s">
        <v>15</v>
      </c>
    </row>
    <row r="10" spans="2:20" x14ac:dyDescent="0.25">
      <c r="B10" s="1">
        <v>43902</v>
      </c>
      <c r="C10" s="10" t="str">
        <f>TEXT(tabTaeglich[[#This Row],[Datum]],"JJJJMM")</f>
        <v>202003</v>
      </c>
      <c r="D10" s="5">
        <f>COUNTIF($C$2:tabTaeglich[[#This Row],[YYYYMM]],tabTaeglich[[#This Row],[YYYYMM]])</f>
        <v>7</v>
      </c>
      <c r="E10" t="s">
        <v>80</v>
      </c>
      <c r="F10" s="13" t="s">
        <v>77</v>
      </c>
      <c r="G10" t="s">
        <v>14</v>
      </c>
      <c r="H10" s="2" t="s">
        <v>9</v>
      </c>
      <c r="J10" t="s">
        <v>27</v>
      </c>
      <c r="K10">
        <v>100</v>
      </c>
      <c r="L10">
        <v>3.6</v>
      </c>
      <c r="M10">
        <v>-3.98</v>
      </c>
      <c r="N10" t="s">
        <v>24</v>
      </c>
      <c r="P10" s="3"/>
      <c r="Q10" s="3"/>
      <c r="R10" s="3">
        <v>-3.99</v>
      </c>
      <c r="S10"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-3.99</v>
      </c>
      <c r="T10" t="s">
        <v>15</v>
      </c>
    </row>
    <row r="11" spans="2:20" x14ac:dyDescent="0.25">
      <c r="B11" s="1">
        <v>43902</v>
      </c>
      <c r="C11" s="10" t="str">
        <f>TEXT(tabTaeglich[[#This Row],[Datum]],"JJJJMM")</f>
        <v>202003</v>
      </c>
      <c r="D11" s="5">
        <f>COUNTIF($C$2:tabTaeglich[[#This Row],[YYYYMM]],tabTaeglich[[#This Row],[YYYYMM]])</f>
        <v>8</v>
      </c>
      <c r="E11" t="s">
        <v>81</v>
      </c>
      <c r="F11" t="s">
        <v>76</v>
      </c>
      <c r="G11" t="s">
        <v>14</v>
      </c>
      <c r="H11" s="2" t="s">
        <v>9</v>
      </c>
      <c r="J11" t="s">
        <v>27</v>
      </c>
      <c r="K11">
        <v>200</v>
      </c>
      <c r="L11">
        <v>3.9</v>
      </c>
      <c r="M11">
        <v>-8.1199999999999992</v>
      </c>
      <c r="N11" t="s">
        <v>24</v>
      </c>
      <c r="P11" s="3"/>
      <c r="Q11" s="3"/>
      <c r="R11" s="3">
        <v>-8.09</v>
      </c>
      <c r="S11"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-8.09</v>
      </c>
      <c r="T11" t="s">
        <v>15</v>
      </c>
    </row>
    <row r="12" spans="2:20" x14ac:dyDescent="0.25">
      <c r="B12" s="1">
        <v>43902</v>
      </c>
      <c r="C12" s="10" t="str">
        <f>TEXT(tabTaeglich[[#This Row],[Datum]],"JJJJMM")</f>
        <v>202003</v>
      </c>
      <c r="D12" s="5">
        <f>COUNTIF($C$2:tabTaeglich[[#This Row],[YYYYMM]],tabTaeglich[[#This Row],[YYYYMM]])</f>
        <v>9</v>
      </c>
      <c r="E12" t="s">
        <v>82</v>
      </c>
      <c r="F12" t="s">
        <v>76</v>
      </c>
      <c r="G12" t="s">
        <v>15</v>
      </c>
      <c r="H12" s="2" t="s">
        <v>66</v>
      </c>
      <c r="I12" s="2" t="s">
        <v>78</v>
      </c>
      <c r="J12" t="s">
        <v>0</v>
      </c>
      <c r="K12">
        <v>10</v>
      </c>
      <c r="L12">
        <v>4.8</v>
      </c>
      <c r="M12">
        <v>4.68</v>
      </c>
      <c r="N12" t="s">
        <v>24</v>
      </c>
      <c r="P12" s="3"/>
      <c r="Q12" s="3"/>
      <c r="R12" s="3">
        <v>-2.54</v>
      </c>
      <c r="S12"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-2.54</v>
      </c>
      <c r="T12" t="s">
        <v>15</v>
      </c>
    </row>
    <row r="13" spans="2:20" x14ac:dyDescent="0.25">
      <c r="B13" s="1">
        <v>43903</v>
      </c>
      <c r="C13" s="10" t="str">
        <f>TEXT(tabTaeglich[[#This Row],[Datum]],"JJJJMM")</f>
        <v>202003</v>
      </c>
      <c r="D13" s="5">
        <f>COUNTIF($C$2:tabTaeglich[[#This Row],[YYYYMM]],tabTaeglich[[#This Row],[YYYYMM]])</f>
        <v>10</v>
      </c>
      <c r="E13" t="s">
        <v>83</v>
      </c>
      <c r="F13" t="s">
        <v>76</v>
      </c>
      <c r="G13" t="s">
        <v>15</v>
      </c>
      <c r="H13" s="2" t="s">
        <v>8</v>
      </c>
      <c r="J13" t="s">
        <v>0</v>
      </c>
      <c r="K13">
        <v>10</v>
      </c>
      <c r="L13">
        <v>4.5</v>
      </c>
      <c r="M13">
        <v>7.2</v>
      </c>
      <c r="N13" t="s">
        <v>24</v>
      </c>
      <c r="P13" s="3"/>
      <c r="Q13" s="3"/>
      <c r="R13" s="3">
        <v>7.2</v>
      </c>
      <c r="S13" s="3">
        <f>IF(OR(tabTaeglich[[#This Row],[Art]]=Hilfstabelle!$B$7,tabTaeglich[[#This Row],[Art]]=Hilfstabelle!$B$8,tabTaeglich[[#This Row],[Art]]=Hilfstabelle!$B$9,tabTaeglich[[#This Row],[Art]]=Hilfstabelle!$B$10),tabTaeglich[[#This Row],[Einsatz Back]],IF(tabTaeglich[[#This Row],[Back gewonnen?]]="","noch auswerten!",IF(tabTaeglich[[#This Row],[Back gewonnen?]]="Ja",tabTaeglich[[#This Row],[G/V Back]],tabTaeglich[[#This Row],[G/V Lay]])))</f>
        <v>7.2</v>
      </c>
      <c r="T13" t="s">
        <v>14</v>
      </c>
    </row>
    <row r="14" spans="2:20" x14ac:dyDescent="0.25">
      <c r="C14" s="1"/>
      <c r="P14" s="3"/>
      <c r="Q14" s="3"/>
      <c r="R14" s="3"/>
      <c r="S14" s="3"/>
    </row>
    <row r="15" spans="2:20" x14ac:dyDescent="0.25">
      <c r="C15" s="1"/>
      <c r="P15" s="3"/>
      <c r="Q15" s="3"/>
      <c r="R15" s="3"/>
      <c r="S15" s="3"/>
    </row>
    <row r="16" spans="2:20" x14ac:dyDescent="0.25">
      <c r="C16" s="1"/>
      <c r="P16" s="3"/>
      <c r="Q16" s="3"/>
      <c r="R16" s="3"/>
      <c r="S16" s="3"/>
    </row>
    <row r="17" spans="3:19" x14ac:dyDescent="0.25">
      <c r="C17" s="1"/>
      <c r="P17" s="3"/>
      <c r="Q17" s="3"/>
      <c r="R17" s="3"/>
      <c r="S17" s="3"/>
    </row>
    <row r="18" spans="3:19" x14ac:dyDescent="0.25">
      <c r="C18" s="1"/>
      <c r="P18" s="3"/>
      <c r="Q18" s="3"/>
      <c r="R18" s="3"/>
      <c r="S18" s="3"/>
    </row>
    <row r="19" spans="3:19" x14ac:dyDescent="0.25">
      <c r="C19" s="1"/>
      <c r="P19" s="3"/>
      <c r="Q19" s="3"/>
      <c r="R19" s="3"/>
      <c r="S19" s="3"/>
    </row>
    <row r="20" spans="3:19" x14ac:dyDescent="0.25">
      <c r="C20" s="1"/>
      <c r="P20" s="3"/>
      <c r="Q20" s="3"/>
      <c r="R20" s="3"/>
      <c r="S20" s="3"/>
    </row>
    <row r="21" spans="3:19" x14ac:dyDescent="0.25">
      <c r="C21" s="1"/>
      <c r="P21" s="3"/>
      <c r="Q21" s="3"/>
      <c r="R21" s="3"/>
      <c r="S21" s="3"/>
    </row>
    <row r="22" spans="3:19" x14ac:dyDescent="0.25">
      <c r="C22" s="1"/>
      <c r="P22" s="3"/>
      <c r="Q22" s="3"/>
      <c r="R22" s="3"/>
      <c r="S22" s="3"/>
    </row>
    <row r="23" spans="3:19" x14ac:dyDescent="0.25">
      <c r="C23" s="1"/>
      <c r="P23" s="3"/>
      <c r="Q23" s="3"/>
      <c r="R23" s="3"/>
      <c r="S23" s="3"/>
    </row>
    <row r="24" spans="3:19" x14ac:dyDescent="0.25">
      <c r="C24" s="1"/>
      <c r="P24" s="3"/>
      <c r="Q24" s="3"/>
      <c r="R24" s="3"/>
      <c r="S24" s="3"/>
    </row>
    <row r="25" spans="3:19" x14ac:dyDescent="0.25">
      <c r="C25" s="1"/>
      <c r="P25" s="3"/>
      <c r="Q25" s="3"/>
      <c r="R25" s="3"/>
      <c r="S25" s="3"/>
    </row>
    <row r="26" spans="3:19" x14ac:dyDescent="0.25">
      <c r="C26" s="1"/>
      <c r="P26" s="3"/>
      <c r="Q26" s="3"/>
      <c r="R26" s="3"/>
      <c r="S26" s="3"/>
    </row>
    <row r="27" spans="3:19" x14ac:dyDescent="0.25">
      <c r="C27" s="1"/>
      <c r="P27" s="3"/>
      <c r="Q27" s="3"/>
      <c r="R27" s="3"/>
      <c r="S27" s="3"/>
    </row>
    <row r="28" spans="3:19" x14ac:dyDescent="0.25">
      <c r="C28" s="1"/>
      <c r="P28" s="3"/>
      <c r="Q28" s="3"/>
      <c r="R28" s="3"/>
      <c r="S28" s="3"/>
    </row>
    <row r="29" spans="3:19" x14ac:dyDescent="0.25">
      <c r="C29" s="1"/>
      <c r="P29" s="3"/>
      <c r="Q29" s="3"/>
      <c r="R29" s="3"/>
      <c r="S29" s="3"/>
    </row>
    <row r="30" spans="3:19" x14ac:dyDescent="0.25">
      <c r="C30" s="1"/>
      <c r="P30" s="3"/>
      <c r="Q30" s="3"/>
      <c r="R30" s="3"/>
      <c r="S30" s="3"/>
    </row>
    <row r="31" spans="3:19" x14ac:dyDescent="0.25">
      <c r="C31" s="1"/>
      <c r="P31" s="3"/>
      <c r="Q31" s="3"/>
      <c r="R31" s="3"/>
      <c r="S31" s="3"/>
    </row>
    <row r="32" spans="3:19" x14ac:dyDescent="0.25">
      <c r="C32" s="1"/>
      <c r="N32" s="3"/>
      <c r="O32" s="3"/>
      <c r="P32" s="3"/>
      <c r="Q32" s="3"/>
      <c r="R32" s="3"/>
      <c r="S32" s="3"/>
    </row>
    <row r="33" spans="3:19" x14ac:dyDescent="0.25">
      <c r="C33" s="1"/>
      <c r="P33" s="3"/>
      <c r="Q33" s="3"/>
      <c r="R33" s="3"/>
      <c r="S33" s="3"/>
    </row>
    <row r="34" spans="3:19" x14ac:dyDescent="0.25">
      <c r="C34" s="1"/>
      <c r="P34" s="3"/>
      <c r="Q34" s="3"/>
      <c r="R34" s="3"/>
      <c r="S34" s="3"/>
    </row>
    <row r="35" spans="3:19" x14ac:dyDescent="0.25">
      <c r="C35" s="1"/>
      <c r="P35" s="3"/>
      <c r="Q35" s="3"/>
      <c r="R35" s="3"/>
      <c r="S35" s="3"/>
    </row>
    <row r="36" spans="3:19" x14ac:dyDescent="0.25">
      <c r="C36" s="1"/>
      <c r="P36" s="3"/>
      <c r="Q36" s="3"/>
      <c r="R36" s="3"/>
      <c r="S36" s="3"/>
    </row>
    <row r="37" spans="3:19" x14ac:dyDescent="0.25">
      <c r="C37" s="1"/>
      <c r="P37" s="3"/>
      <c r="Q37" s="3"/>
      <c r="R37" s="3"/>
      <c r="S37" s="3"/>
    </row>
    <row r="38" spans="3:19" x14ac:dyDescent="0.25">
      <c r="C38" s="1"/>
      <c r="P38" s="3"/>
      <c r="Q38" s="3"/>
      <c r="R38" s="3"/>
      <c r="S38" s="3"/>
    </row>
    <row r="39" spans="3:19" x14ac:dyDescent="0.25">
      <c r="C39" s="1"/>
      <c r="P39" s="3"/>
      <c r="Q39" s="3"/>
      <c r="R39" s="3"/>
      <c r="S39" s="3"/>
    </row>
    <row r="40" spans="3:19" x14ac:dyDescent="0.25">
      <c r="C40" s="1"/>
      <c r="P40" s="3"/>
      <c r="Q40" s="3"/>
      <c r="R40" s="3"/>
      <c r="S40" s="3"/>
    </row>
    <row r="41" spans="3:19" x14ac:dyDescent="0.25">
      <c r="C41" s="1"/>
      <c r="P41" s="3"/>
      <c r="Q41" s="3"/>
      <c r="R41" s="3"/>
      <c r="S41" s="3"/>
    </row>
    <row r="42" spans="3:19" x14ac:dyDescent="0.25">
      <c r="C42" s="1"/>
      <c r="P42" s="3"/>
      <c r="Q42" s="3"/>
      <c r="R42" s="3"/>
      <c r="S42" s="3"/>
    </row>
    <row r="43" spans="3:19" x14ac:dyDescent="0.25">
      <c r="C43" s="1"/>
      <c r="P43" s="3"/>
      <c r="Q43" s="3"/>
      <c r="R43" s="3"/>
      <c r="S43" s="3"/>
    </row>
    <row r="44" spans="3:19" x14ac:dyDescent="0.25">
      <c r="C44" s="1"/>
      <c r="P44" s="3"/>
      <c r="Q44" s="3"/>
      <c r="R44" s="3"/>
      <c r="S44" s="3"/>
    </row>
    <row r="45" spans="3:19" x14ac:dyDescent="0.25">
      <c r="C45" s="1"/>
      <c r="P45" s="3"/>
      <c r="Q45" s="3"/>
      <c r="R45" s="3"/>
      <c r="S45" s="3"/>
    </row>
    <row r="46" spans="3:19" x14ac:dyDescent="0.25">
      <c r="C46" s="1"/>
      <c r="P46" s="3"/>
      <c r="Q46" s="3"/>
      <c r="R46" s="3"/>
      <c r="S46" s="3"/>
    </row>
    <row r="47" spans="3:19" x14ac:dyDescent="0.25">
      <c r="C47" s="1"/>
      <c r="P47" s="3"/>
      <c r="Q47" s="3"/>
      <c r="R47" s="3"/>
      <c r="S47" s="3"/>
    </row>
    <row r="48" spans="3:19" x14ac:dyDescent="0.25">
      <c r="C48" s="1"/>
      <c r="P48" s="3"/>
      <c r="Q48" s="3"/>
      <c r="R48" s="3"/>
      <c r="S48" s="3"/>
    </row>
    <row r="49" spans="3:19" x14ac:dyDescent="0.25">
      <c r="C49" s="1"/>
      <c r="P49" s="3"/>
      <c r="Q49" s="3"/>
      <c r="R49" s="3"/>
      <c r="S49" s="3"/>
    </row>
    <row r="50" spans="3:19" x14ac:dyDescent="0.25">
      <c r="C50" s="1"/>
      <c r="P50" s="3"/>
      <c r="Q50" s="3"/>
      <c r="R50" s="3"/>
      <c r="S50" s="3"/>
    </row>
    <row r="51" spans="3:19" x14ac:dyDescent="0.25">
      <c r="C51" s="1"/>
      <c r="P51" s="3"/>
      <c r="Q51" s="3"/>
      <c r="R51" s="3"/>
      <c r="S51" s="3"/>
    </row>
    <row r="52" spans="3:19" x14ac:dyDescent="0.25">
      <c r="C52" s="1"/>
      <c r="P52" s="3"/>
      <c r="Q52" s="3"/>
      <c r="R52" s="3"/>
      <c r="S52" s="3"/>
    </row>
    <row r="53" spans="3:19" x14ac:dyDescent="0.25">
      <c r="C53" s="1"/>
      <c r="P53" s="3"/>
      <c r="Q53" s="3"/>
      <c r="R53" s="3"/>
      <c r="S53" s="3"/>
    </row>
    <row r="54" spans="3:19" x14ac:dyDescent="0.25">
      <c r="C54" s="1"/>
      <c r="P54" s="3"/>
      <c r="Q54" s="3"/>
      <c r="R54" s="3"/>
      <c r="S54" s="3"/>
    </row>
    <row r="55" spans="3:19" x14ac:dyDescent="0.25">
      <c r="C55" s="1"/>
      <c r="P55" s="3"/>
      <c r="Q55" s="3"/>
      <c r="R55" s="3"/>
      <c r="S55" s="3"/>
    </row>
    <row r="56" spans="3:19" x14ac:dyDescent="0.25">
      <c r="C56" s="1"/>
      <c r="P56" s="3"/>
      <c r="Q56" s="3"/>
      <c r="R56" s="3"/>
      <c r="S56" s="3"/>
    </row>
    <row r="57" spans="3:19" x14ac:dyDescent="0.25">
      <c r="C57" s="1"/>
      <c r="P57" s="3"/>
      <c r="Q57" s="3"/>
      <c r="R57" s="3"/>
      <c r="S57" s="3"/>
    </row>
    <row r="58" spans="3:19" x14ac:dyDescent="0.25">
      <c r="C58" s="1"/>
      <c r="P58" s="3"/>
      <c r="Q58" s="3"/>
      <c r="R58" s="3"/>
      <c r="S58" s="3"/>
    </row>
    <row r="59" spans="3:19" x14ac:dyDescent="0.25">
      <c r="C59" s="1"/>
      <c r="P59" s="3"/>
      <c r="Q59" s="3"/>
      <c r="R59" s="3"/>
      <c r="S59" s="3"/>
    </row>
    <row r="60" spans="3:19" x14ac:dyDescent="0.25">
      <c r="C60" s="1"/>
      <c r="P60" s="3"/>
      <c r="Q60" s="3"/>
      <c r="R60" s="3"/>
      <c r="S60" s="3"/>
    </row>
    <row r="61" spans="3:19" x14ac:dyDescent="0.25">
      <c r="C61" s="1"/>
      <c r="P61" s="3"/>
      <c r="Q61" s="3"/>
      <c r="R61" s="3"/>
      <c r="S61" s="3"/>
    </row>
    <row r="62" spans="3:19" x14ac:dyDescent="0.25">
      <c r="C62" s="1"/>
      <c r="P62" s="3"/>
      <c r="Q62" s="3"/>
      <c r="R62" s="3"/>
      <c r="S62" s="3"/>
    </row>
    <row r="63" spans="3:19" x14ac:dyDescent="0.25">
      <c r="C63" s="1"/>
      <c r="E63" s="4"/>
      <c r="P63" s="3"/>
      <c r="Q63" s="3"/>
      <c r="R63" s="3"/>
      <c r="S63" s="3"/>
    </row>
    <row r="64" spans="3:19" x14ac:dyDescent="0.25">
      <c r="C64" s="1"/>
      <c r="P64" s="3"/>
      <c r="Q64" s="3"/>
      <c r="R64" s="3"/>
      <c r="S64" s="3"/>
    </row>
    <row r="65" spans="3:19" x14ac:dyDescent="0.25">
      <c r="C65" s="1"/>
      <c r="P65" s="3"/>
      <c r="Q65" s="3"/>
      <c r="R65" s="3"/>
      <c r="S65" s="3"/>
    </row>
    <row r="66" spans="3:19" x14ac:dyDescent="0.25">
      <c r="C66" s="1"/>
      <c r="P66" s="3"/>
      <c r="Q66" s="3"/>
      <c r="R66" s="3"/>
      <c r="S66" s="3"/>
    </row>
    <row r="67" spans="3:19" x14ac:dyDescent="0.25">
      <c r="C67" s="1"/>
      <c r="P67" s="3"/>
      <c r="Q67" s="3"/>
      <c r="R67" s="3"/>
      <c r="S67" s="3"/>
    </row>
    <row r="68" spans="3:19" x14ac:dyDescent="0.25">
      <c r="C68" s="1"/>
      <c r="P68" s="3"/>
      <c r="Q68" s="3"/>
      <c r="R68" s="3"/>
      <c r="S68" s="3"/>
    </row>
    <row r="69" spans="3:19" x14ac:dyDescent="0.25">
      <c r="C69" s="1"/>
      <c r="P69" s="3"/>
      <c r="Q69" s="3"/>
      <c r="R69" s="3"/>
      <c r="S69" s="3"/>
    </row>
    <row r="70" spans="3:19" x14ac:dyDescent="0.25">
      <c r="C70" s="1"/>
      <c r="P70" s="3"/>
      <c r="Q70" s="3"/>
      <c r="R70" s="3"/>
      <c r="S70" s="3"/>
    </row>
    <row r="71" spans="3:19" x14ac:dyDescent="0.25">
      <c r="C71" s="1"/>
      <c r="P71" s="3"/>
      <c r="S71" s="3"/>
    </row>
    <row r="72" spans="3:19" x14ac:dyDescent="0.25">
      <c r="C72" s="1"/>
      <c r="P72" s="3"/>
      <c r="Q72" s="3"/>
      <c r="R72" s="3"/>
      <c r="S72" s="3"/>
    </row>
    <row r="73" spans="3:19" x14ac:dyDescent="0.25">
      <c r="C73" s="1"/>
      <c r="P73" s="3"/>
      <c r="Q73" s="3"/>
      <c r="R73" s="3"/>
      <c r="S73" s="3"/>
    </row>
    <row r="74" spans="3:19" x14ac:dyDescent="0.25">
      <c r="C74" s="1"/>
      <c r="P74" s="3"/>
      <c r="Q74" s="3"/>
      <c r="R74" s="3"/>
      <c r="S74" s="3"/>
    </row>
    <row r="75" spans="3:19" x14ac:dyDescent="0.25">
      <c r="C75" s="1"/>
      <c r="P75" s="3"/>
      <c r="Q75" s="3"/>
      <c r="R75" s="3"/>
      <c r="S75" s="3"/>
    </row>
    <row r="76" spans="3:19" x14ac:dyDescent="0.25">
      <c r="C76" s="1"/>
      <c r="P76" s="3"/>
      <c r="Q76" s="3"/>
      <c r="R76" s="3"/>
      <c r="S76" s="3"/>
    </row>
    <row r="77" spans="3:19" x14ac:dyDescent="0.25">
      <c r="C77" s="1"/>
      <c r="P77" s="3"/>
      <c r="Q77" s="3"/>
      <c r="R77" s="3"/>
      <c r="S77" s="3"/>
    </row>
    <row r="78" spans="3:19" x14ac:dyDescent="0.25">
      <c r="C78" s="1"/>
      <c r="P78" s="3"/>
      <c r="Q78" s="3"/>
      <c r="R78" s="3"/>
      <c r="S78" s="3"/>
    </row>
    <row r="79" spans="3:19" x14ac:dyDescent="0.25">
      <c r="C79" s="1"/>
      <c r="P79" s="3"/>
      <c r="Q79" s="3"/>
      <c r="R79" s="3"/>
      <c r="S79" s="3"/>
    </row>
    <row r="80" spans="3:19" x14ac:dyDescent="0.25">
      <c r="C80" s="1"/>
      <c r="P80" s="3"/>
      <c r="Q80" s="3"/>
      <c r="R80" s="3"/>
      <c r="S80" s="3"/>
    </row>
    <row r="81" spans="3:19" x14ac:dyDescent="0.25">
      <c r="C81" s="1"/>
      <c r="P81" s="3"/>
      <c r="Q81" s="3"/>
      <c r="R81" s="3"/>
      <c r="S81" s="3"/>
    </row>
    <row r="82" spans="3:19" x14ac:dyDescent="0.25">
      <c r="C82" s="1"/>
      <c r="P82" s="3"/>
      <c r="Q82" s="3"/>
      <c r="R82" s="3"/>
      <c r="S82" s="3"/>
    </row>
    <row r="83" spans="3:19" x14ac:dyDescent="0.25">
      <c r="C83" s="1"/>
      <c r="P83" s="3"/>
      <c r="Q83" s="3"/>
      <c r="R83" s="3"/>
      <c r="S83" s="3"/>
    </row>
    <row r="84" spans="3:19" x14ac:dyDescent="0.25">
      <c r="C84" s="1"/>
      <c r="P84" s="3"/>
      <c r="Q84" s="3"/>
      <c r="R84" s="3"/>
      <c r="S84" s="3"/>
    </row>
    <row r="85" spans="3:19" x14ac:dyDescent="0.25">
      <c r="C85" s="1"/>
      <c r="P85" s="3"/>
      <c r="Q85" s="3"/>
      <c r="R85" s="3"/>
      <c r="S85" s="3"/>
    </row>
    <row r="86" spans="3:19" x14ac:dyDescent="0.25">
      <c r="C86" s="1"/>
      <c r="P86" s="3"/>
      <c r="Q86" s="3"/>
      <c r="R86" s="3"/>
      <c r="S86" s="3"/>
    </row>
    <row r="87" spans="3:19" x14ac:dyDescent="0.25">
      <c r="C87" s="1"/>
      <c r="P87" s="3"/>
      <c r="Q87" s="3"/>
      <c r="R87" s="3"/>
      <c r="S87" s="3"/>
    </row>
    <row r="88" spans="3:19" x14ac:dyDescent="0.25">
      <c r="C88" s="1"/>
      <c r="P88" s="3"/>
      <c r="Q88" s="3"/>
      <c r="R88" s="3"/>
      <c r="S88" s="3"/>
    </row>
    <row r="89" spans="3:19" x14ac:dyDescent="0.25">
      <c r="C89" s="1"/>
      <c r="P89" s="3"/>
      <c r="Q89" s="3"/>
      <c r="R89" s="3"/>
      <c r="S89" s="3"/>
    </row>
    <row r="90" spans="3:19" x14ac:dyDescent="0.25">
      <c r="C90" s="1"/>
      <c r="P90" s="3"/>
      <c r="Q90" s="3"/>
      <c r="R90" s="3"/>
      <c r="S90" s="3"/>
    </row>
    <row r="91" spans="3:19" x14ac:dyDescent="0.25">
      <c r="C91" s="1"/>
      <c r="P91" s="3"/>
      <c r="Q91" s="3"/>
      <c r="R91" s="3"/>
      <c r="S91" s="3"/>
    </row>
    <row r="92" spans="3:19" x14ac:dyDescent="0.25">
      <c r="C92" s="1"/>
      <c r="P92" s="3"/>
      <c r="Q92" s="3"/>
      <c r="R92" s="3"/>
      <c r="S92" s="3"/>
    </row>
    <row r="93" spans="3:19" x14ac:dyDescent="0.25">
      <c r="C93" s="1"/>
      <c r="P93" s="3"/>
      <c r="Q93" s="3"/>
      <c r="S93" s="3"/>
    </row>
    <row r="94" spans="3:19" x14ac:dyDescent="0.25">
      <c r="C94" s="1"/>
      <c r="P94" s="3"/>
      <c r="Q94" s="3"/>
      <c r="R94" s="3"/>
      <c r="S94" s="3"/>
    </row>
    <row r="95" spans="3:19" x14ac:dyDescent="0.25">
      <c r="C95" s="1"/>
      <c r="P95" s="3"/>
      <c r="Q95" s="3"/>
      <c r="R95" s="3"/>
      <c r="S95" s="3"/>
    </row>
    <row r="96" spans="3:19" x14ac:dyDescent="0.25">
      <c r="C96" s="1"/>
      <c r="P96" s="3"/>
      <c r="Q96" s="3"/>
      <c r="R96" s="3"/>
      <c r="S96" s="3"/>
    </row>
    <row r="97" spans="3:19" x14ac:dyDescent="0.25">
      <c r="C97" s="1"/>
      <c r="P97" s="3"/>
      <c r="Q97" s="3"/>
      <c r="R97" s="3"/>
      <c r="S97" s="3"/>
    </row>
    <row r="98" spans="3:19" x14ac:dyDescent="0.25">
      <c r="C98" s="1"/>
      <c r="P98" s="3"/>
      <c r="Q98" s="3"/>
      <c r="R98" s="3"/>
      <c r="S98" s="3"/>
    </row>
    <row r="99" spans="3:19" x14ac:dyDescent="0.25">
      <c r="C99" s="1"/>
      <c r="P99" s="3"/>
      <c r="Q99" s="3"/>
      <c r="R99" s="3"/>
      <c r="S99" s="3"/>
    </row>
    <row r="100" spans="3:19" x14ac:dyDescent="0.25">
      <c r="C100" s="1"/>
      <c r="P100" s="3"/>
      <c r="Q100" s="3"/>
      <c r="R100" s="3"/>
      <c r="S100" s="3"/>
    </row>
    <row r="101" spans="3:19" x14ac:dyDescent="0.25">
      <c r="C101" s="1"/>
      <c r="P101" s="3"/>
      <c r="Q101" s="3"/>
      <c r="R101" s="3"/>
      <c r="S101" s="3"/>
    </row>
    <row r="102" spans="3:19" x14ac:dyDescent="0.25">
      <c r="C102" s="1"/>
      <c r="P102" s="3"/>
      <c r="Q102" s="3"/>
      <c r="R102" s="3"/>
      <c r="S102" s="3"/>
    </row>
    <row r="103" spans="3:19" x14ac:dyDescent="0.25">
      <c r="C103" s="1"/>
      <c r="P103" s="3"/>
      <c r="Q103" s="3"/>
      <c r="R103" s="3"/>
      <c r="S103" s="3"/>
    </row>
    <row r="104" spans="3:19" x14ac:dyDescent="0.25">
      <c r="C104" s="1"/>
      <c r="P104" s="3"/>
      <c r="Q104" s="3"/>
      <c r="R104" s="3"/>
      <c r="S104" s="3"/>
    </row>
    <row r="105" spans="3:19" x14ac:dyDescent="0.25">
      <c r="C105" s="1"/>
      <c r="P105" s="3"/>
      <c r="Q105" s="3"/>
      <c r="R105" s="3"/>
      <c r="S105" s="3"/>
    </row>
    <row r="106" spans="3:19" x14ac:dyDescent="0.25">
      <c r="C106" s="1"/>
      <c r="P106" s="3"/>
      <c r="Q106" s="3"/>
      <c r="R106" s="3"/>
      <c r="S106" s="3"/>
    </row>
    <row r="107" spans="3:19" x14ac:dyDescent="0.25">
      <c r="C107" s="1"/>
      <c r="P107" s="3"/>
      <c r="Q107" s="3"/>
      <c r="R107" s="3"/>
      <c r="S107" s="3"/>
    </row>
    <row r="108" spans="3:19" x14ac:dyDescent="0.25">
      <c r="C108" s="1"/>
      <c r="P108" s="3"/>
      <c r="Q108" s="3"/>
      <c r="R108" s="3"/>
      <c r="S108" s="3"/>
    </row>
    <row r="109" spans="3:19" x14ac:dyDescent="0.25">
      <c r="C109" s="1"/>
      <c r="P109" s="3"/>
      <c r="Q109" s="3"/>
      <c r="R109" s="3"/>
      <c r="S109" s="3"/>
    </row>
    <row r="110" spans="3:19" x14ac:dyDescent="0.25">
      <c r="C110" s="1"/>
      <c r="P110" s="3"/>
      <c r="Q110" s="3"/>
      <c r="R110" s="3"/>
      <c r="S110" s="3"/>
    </row>
    <row r="111" spans="3:19" x14ac:dyDescent="0.25">
      <c r="C111" s="1"/>
      <c r="P111" s="3"/>
      <c r="Q111" s="3"/>
      <c r="R111" s="3"/>
      <c r="S111" s="3"/>
    </row>
    <row r="112" spans="3:19" x14ac:dyDescent="0.25">
      <c r="C112" s="1"/>
      <c r="P112" s="3"/>
      <c r="Q112" s="3"/>
      <c r="R112" s="3"/>
      <c r="S112" s="3"/>
    </row>
    <row r="113" spans="3:19" x14ac:dyDescent="0.25">
      <c r="C113" s="1"/>
      <c r="P113" s="3"/>
      <c r="Q113" s="3"/>
      <c r="R113" s="3"/>
      <c r="S113" s="3"/>
    </row>
    <row r="114" spans="3:19" x14ac:dyDescent="0.25">
      <c r="C114" s="1"/>
      <c r="P114" s="3"/>
      <c r="Q114" s="3"/>
      <c r="R114" s="3"/>
      <c r="S114" s="3"/>
    </row>
    <row r="115" spans="3:19" x14ac:dyDescent="0.25">
      <c r="C115" s="1"/>
      <c r="P115" s="3"/>
      <c r="Q115" s="3"/>
      <c r="R115" s="3"/>
      <c r="S115" s="3"/>
    </row>
    <row r="116" spans="3:19" x14ac:dyDescent="0.25">
      <c r="C116" s="1"/>
      <c r="P116" s="3"/>
      <c r="Q116" s="3"/>
      <c r="R116" s="3"/>
      <c r="S116" s="3"/>
    </row>
    <row r="117" spans="3:19" x14ac:dyDescent="0.25">
      <c r="C117" s="1"/>
      <c r="P117" s="3"/>
      <c r="Q117" s="3"/>
      <c r="R117" s="3"/>
      <c r="S117" s="3"/>
    </row>
    <row r="118" spans="3:19" x14ac:dyDescent="0.25">
      <c r="C118" s="1"/>
      <c r="P118" s="3"/>
      <c r="Q118" s="3"/>
      <c r="R118" s="3"/>
      <c r="S118" s="3"/>
    </row>
    <row r="119" spans="3:19" x14ac:dyDescent="0.25">
      <c r="C119" s="1"/>
      <c r="P119" s="3"/>
      <c r="Q119" s="3"/>
      <c r="R119" s="3"/>
      <c r="S119" s="3"/>
    </row>
    <row r="120" spans="3:19" x14ac:dyDescent="0.25">
      <c r="C120" s="1"/>
      <c r="P120" s="3"/>
      <c r="Q120" s="3"/>
      <c r="R120" s="3"/>
      <c r="S120" s="3"/>
    </row>
    <row r="121" spans="3:19" x14ac:dyDescent="0.25">
      <c r="C121" s="1"/>
      <c r="P121" s="3"/>
      <c r="Q121" s="3"/>
      <c r="R121" s="3"/>
      <c r="S121" s="3"/>
    </row>
    <row r="122" spans="3:19" x14ac:dyDescent="0.25">
      <c r="C122" s="1"/>
      <c r="P122" s="3"/>
      <c r="Q122" s="3"/>
      <c r="R122" s="3"/>
      <c r="S122" s="3"/>
    </row>
    <row r="123" spans="3:19" x14ac:dyDescent="0.25">
      <c r="C123" s="1"/>
      <c r="P123" s="3"/>
      <c r="Q123" s="3"/>
      <c r="R123" s="3"/>
      <c r="S123" s="3"/>
    </row>
    <row r="124" spans="3:19" x14ac:dyDescent="0.25">
      <c r="C124" s="1"/>
      <c r="P124" s="3"/>
      <c r="Q124" s="3"/>
      <c r="R124" s="3"/>
      <c r="S124" s="3"/>
    </row>
    <row r="125" spans="3:19" x14ac:dyDescent="0.25">
      <c r="C125" s="1"/>
      <c r="P125" s="3"/>
      <c r="Q125" s="3"/>
      <c r="R125" s="3"/>
      <c r="S125" s="3"/>
    </row>
    <row r="126" spans="3:19" x14ac:dyDescent="0.25">
      <c r="C126" s="1"/>
      <c r="P126" s="3"/>
      <c r="Q126" s="3"/>
      <c r="R126" s="3"/>
      <c r="S126" s="3"/>
    </row>
    <row r="127" spans="3:19" x14ac:dyDescent="0.25">
      <c r="C127" s="1"/>
      <c r="P127" s="3"/>
      <c r="Q127" s="3"/>
      <c r="R127" s="3"/>
      <c r="S127" s="3"/>
    </row>
    <row r="128" spans="3:19" x14ac:dyDescent="0.25">
      <c r="C128" s="1"/>
      <c r="P128" s="3"/>
      <c r="Q128" s="3"/>
      <c r="R128" s="3"/>
      <c r="S128" s="3"/>
    </row>
    <row r="129" spans="3:19" x14ac:dyDescent="0.25">
      <c r="C129" s="1"/>
      <c r="P129" s="3"/>
      <c r="Q129" s="3"/>
      <c r="R129" s="3"/>
      <c r="S129" s="3"/>
    </row>
    <row r="130" spans="3:19" x14ac:dyDescent="0.25">
      <c r="C130" s="1"/>
      <c r="P130" s="3"/>
      <c r="Q130" s="3"/>
      <c r="R130" s="3"/>
      <c r="S130" s="3"/>
    </row>
    <row r="131" spans="3:19" x14ac:dyDescent="0.25">
      <c r="C131" s="1"/>
      <c r="P131" s="3"/>
      <c r="Q131" s="3"/>
      <c r="R131" s="3"/>
      <c r="S131" s="3"/>
    </row>
    <row r="132" spans="3:19" x14ac:dyDescent="0.25">
      <c r="C132" s="1"/>
      <c r="P132" s="3"/>
      <c r="Q132" s="3"/>
      <c r="R132" s="3"/>
      <c r="S132" s="3"/>
    </row>
    <row r="133" spans="3:19" x14ac:dyDescent="0.25">
      <c r="C133" s="1"/>
      <c r="P133" s="3"/>
      <c r="Q133" s="3"/>
      <c r="R133" s="3"/>
      <c r="S133" s="3"/>
    </row>
    <row r="134" spans="3:19" x14ac:dyDescent="0.25">
      <c r="C134" s="1"/>
      <c r="P134" s="3"/>
      <c r="Q134" s="3"/>
      <c r="R134" s="3"/>
      <c r="S134" s="3"/>
    </row>
    <row r="135" spans="3:19" x14ac:dyDescent="0.25">
      <c r="C135" s="1"/>
      <c r="P135" s="3"/>
      <c r="Q135" s="3"/>
      <c r="R135" s="3"/>
      <c r="S135" s="3"/>
    </row>
    <row r="136" spans="3:19" x14ac:dyDescent="0.25">
      <c r="C136" s="1"/>
      <c r="P136" s="3"/>
      <c r="Q136" s="3"/>
      <c r="R136" s="3"/>
      <c r="S136" s="3"/>
    </row>
    <row r="137" spans="3:19" x14ac:dyDescent="0.25">
      <c r="C137" s="1"/>
      <c r="P137" s="3"/>
      <c r="Q137" s="3"/>
      <c r="R137" s="3"/>
      <c r="S137" s="3"/>
    </row>
    <row r="138" spans="3:19" x14ac:dyDescent="0.25">
      <c r="C138" s="1"/>
      <c r="P138" s="3"/>
      <c r="Q138" s="3"/>
      <c r="R138" s="3"/>
      <c r="S138" s="3"/>
    </row>
    <row r="139" spans="3:19" x14ac:dyDescent="0.25">
      <c r="C139" s="1"/>
      <c r="P139" s="3"/>
      <c r="Q139" s="3"/>
      <c r="R139" s="3"/>
      <c r="S139" s="3"/>
    </row>
    <row r="140" spans="3:19" x14ac:dyDescent="0.25">
      <c r="C140" s="1"/>
      <c r="P140" s="3"/>
      <c r="Q140" s="3"/>
      <c r="R140" s="3"/>
      <c r="S140" s="3"/>
    </row>
    <row r="141" spans="3:19" x14ac:dyDescent="0.25">
      <c r="C141" s="1"/>
      <c r="P141" s="3"/>
      <c r="Q141" s="3"/>
      <c r="R141" s="3"/>
      <c r="S141" s="3"/>
    </row>
    <row r="142" spans="3:19" x14ac:dyDescent="0.25">
      <c r="C142" s="1"/>
      <c r="P142" s="3"/>
      <c r="Q142" s="3"/>
      <c r="R142" s="3"/>
      <c r="S142" s="3"/>
    </row>
    <row r="143" spans="3:19" x14ac:dyDescent="0.25">
      <c r="C143" s="1"/>
      <c r="P143" s="3"/>
      <c r="Q143" s="3"/>
      <c r="R143" s="3"/>
      <c r="S143" s="3"/>
    </row>
    <row r="144" spans="3:19" x14ac:dyDescent="0.25">
      <c r="C144" s="1"/>
      <c r="P144" s="3"/>
      <c r="Q144" s="3"/>
      <c r="R144" s="3"/>
      <c r="S144" s="3"/>
    </row>
    <row r="145" spans="3:19" x14ac:dyDescent="0.25">
      <c r="C145" s="1"/>
      <c r="I145"/>
      <c r="P145" s="3"/>
      <c r="Q145" s="3"/>
      <c r="R145" s="3"/>
      <c r="S145" s="3"/>
    </row>
    <row r="146" spans="3:19" x14ac:dyDescent="0.25">
      <c r="C146" s="10"/>
      <c r="P146" s="3"/>
      <c r="Q146" s="3"/>
      <c r="R146" s="3"/>
      <c r="S146" s="3"/>
    </row>
    <row r="147" spans="3:19" x14ac:dyDescent="0.25">
      <c r="C147" s="10"/>
      <c r="P147" s="3"/>
      <c r="Q147" s="3"/>
      <c r="R147" s="3"/>
      <c r="S147" s="3"/>
    </row>
    <row r="148" spans="3:19" x14ac:dyDescent="0.25">
      <c r="C148" s="10"/>
      <c r="P148" s="3"/>
      <c r="Q148" s="3"/>
      <c r="R148" s="3"/>
      <c r="S148" s="3"/>
    </row>
    <row r="149" spans="3:19" x14ac:dyDescent="0.25">
      <c r="C149" s="10"/>
      <c r="P149" s="3"/>
      <c r="Q149" s="3"/>
      <c r="R149" s="3"/>
      <c r="S149" s="3"/>
    </row>
    <row r="150" spans="3:19" x14ac:dyDescent="0.25">
      <c r="C150" s="10"/>
      <c r="P150" s="3"/>
      <c r="Q150" s="3"/>
      <c r="R150" s="3"/>
      <c r="S150" s="3"/>
    </row>
    <row r="151" spans="3:19" x14ac:dyDescent="0.25">
      <c r="C151" s="10"/>
      <c r="P151" s="3"/>
      <c r="Q151" s="3"/>
      <c r="S151" s="3"/>
    </row>
    <row r="152" spans="3:19" x14ac:dyDescent="0.25">
      <c r="C152" s="10"/>
      <c r="P152" s="3"/>
      <c r="Q152" s="3"/>
      <c r="R152" s="3"/>
      <c r="S152" s="3"/>
    </row>
    <row r="153" spans="3:19" x14ac:dyDescent="0.25">
      <c r="C153" s="10"/>
      <c r="P153" s="3"/>
      <c r="Q153" s="3"/>
      <c r="R153" s="3"/>
      <c r="S153" s="3"/>
    </row>
    <row r="154" spans="3:19" x14ac:dyDescent="0.25">
      <c r="C154" s="10"/>
      <c r="P154" s="3"/>
      <c r="Q154" s="3"/>
      <c r="R154" s="3"/>
      <c r="S154" s="3"/>
    </row>
    <row r="155" spans="3:19" x14ac:dyDescent="0.25">
      <c r="C155" s="10"/>
      <c r="P155" s="3"/>
      <c r="Q155" s="3"/>
      <c r="R155" s="3"/>
      <c r="S155" s="3"/>
    </row>
    <row r="156" spans="3:19" x14ac:dyDescent="0.25">
      <c r="C156" s="10"/>
      <c r="P156" s="3"/>
      <c r="Q156" s="3"/>
      <c r="R156" s="3"/>
      <c r="S156" s="3"/>
    </row>
    <row r="157" spans="3:19" x14ac:dyDescent="0.25">
      <c r="C157" s="10"/>
      <c r="P157" s="3"/>
      <c r="Q157" s="3"/>
      <c r="R157" s="3"/>
      <c r="S157" s="3"/>
    </row>
    <row r="158" spans="3:19" x14ac:dyDescent="0.25">
      <c r="C158" s="10"/>
      <c r="P158" s="3"/>
      <c r="Q158" s="3"/>
      <c r="R158" s="3"/>
      <c r="S158" s="3"/>
    </row>
    <row r="159" spans="3:19" x14ac:dyDescent="0.25">
      <c r="C159" s="10"/>
      <c r="P159" s="3"/>
      <c r="Q159" s="3"/>
      <c r="R159" s="3"/>
      <c r="S159" s="3"/>
    </row>
    <row r="160" spans="3:19" x14ac:dyDescent="0.25">
      <c r="C160" s="10"/>
      <c r="P160" s="3"/>
      <c r="Q160" s="3"/>
      <c r="R160" s="3"/>
      <c r="S160" s="3"/>
    </row>
    <row r="161" spans="3:19" x14ac:dyDescent="0.25">
      <c r="C161" s="10"/>
      <c r="P161" s="3"/>
      <c r="Q161" s="3"/>
      <c r="R161" s="3"/>
      <c r="S161" s="3"/>
    </row>
    <row r="162" spans="3:19" x14ac:dyDescent="0.25">
      <c r="C162" s="10"/>
      <c r="P162" s="3"/>
      <c r="Q162" s="3"/>
      <c r="R162" s="3"/>
      <c r="S162" s="3"/>
    </row>
    <row r="163" spans="3:19" x14ac:dyDescent="0.25">
      <c r="C163" s="10"/>
      <c r="P163" s="3"/>
      <c r="Q163" s="3"/>
      <c r="R163" s="3"/>
      <c r="S163" s="3"/>
    </row>
    <row r="164" spans="3:19" x14ac:dyDescent="0.25">
      <c r="C164" s="10"/>
      <c r="P164" s="3"/>
      <c r="Q164" s="3"/>
      <c r="R164" s="3"/>
      <c r="S164" s="3"/>
    </row>
    <row r="165" spans="3:19" x14ac:dyDescent="0.25">
      <c r="C165" s="10"/>
      <c r="P165" s="3"/>
      <c r="Q165" s="3"/>
      <c r="R165" s="3"/>
      <c r="S165" s="3"/>
    </row>
    <row r="166" spans="3:19" x14ac:dyDescent="0.25">
      <c r="C166" s="10"/>
      <c r="P166" s="3"/>
      <c r="Q166" s="3"/>
      <c r="R166" s="3"/>
      <c r="S166" s="3"/>
    </row>
    <row r="167" spans="3:19" x14ac:dyDescent="0.25">
      <c r="C167" s="10"/>
      <c r="P167" s="3"/>
      <c r="Q167" s="3"/>
      <c r="R167" s="3"/>
      <c r="S167" s="3"/>
    </row>
    <row r="168" spans="3:19" x14ac:dyDescent="0.25">
      <c r="C168" s="10"/>
      <c r="P168" s="3"/>
      <c r="Q168" s="3"/>
      <c r="R168" s="3"/>
      <c r="S168" s="3"/>
    </row>
    <row r="169" spans="3:19" x14ac:dyDescent="0.25">
      <c r="C169" s="10"/>
      <c r="P169" s="3"/>
      <c r="Q169" s="3"/>
      <c r="R169" s="3"/>
      <c r="S169" s="3"/>
    </row>
    <row r="170" spans="3:19" x14ac:dyDescent="0.25">
      <c r="C170" s="10"/>
      <c r="P170" s="3"/>
      <c r="Q170" s="3"/>
      <c r="R170" s="3"/>
      <c r="S170" s="3"/>
    </row>
    <row r="171" spans="3:19" x14ac:dyDescent="0.25">
      <c r="C171" s="10"/>
      <c r="P171" s="3"/>
      <c r="Q171" s="3"/>
      <c r="R171" s="3"/>
      <c r="S171" s="3"/>
    </row>
    <row r="172" spans="3:19" x14ac:dyDescent="0.25">
      <c r="C172" s="10"/>
      <c r="P172" s="3"/>
      <c r="Q172" s="3"/>
      <c r="R172" s="3"/>
      <c r="S172" s="3"/>
    </row>
    <row r="173" spans="3:19" x14ac:dyDescent="0.25">
      <c r="C173" s="10"/>
      <c r="P173" s="3"/>
      <c r="Q173" s="3"/>
      <c r="R173" s="3"/>
      <c r="S173" s="3"/>
    </row>
    <row r="174" spans="3:19" x14ac:dyDescent="0.25">
      <c r="C174" s="10"/>
      <c r="P174" s="3"/>
      <c r="Q174" s="3"/>
      <c r="R174" s="3"/>
      <c r="S174" s="3"/>
    </row>
    <row r="175" spans="3:19" x14ac:dyDescent="0.25">
      <c r="C175" s="10"/>
      <c r="P175" s="3"/>
      <c r="Q175" s="3"/>
      <c r="R175" s="3"/>
      <c r="S175" s="3"/>
    </row>
    <row r="176" spans="3:19" x14ac:dyDescent="0.25">
      <c r="C176" s="10"/>
      <c r="P176" s="3"/>
      <c r="Q176" s="3"/>
      <c r="R176" s="3"/>
      <c r="S176" s="3"/>
    </row>
    <row r="177" spans="3:19" x14ac:dyDescent="0.25">
      <c r="C177" s="10"/>
      <c r="P177" s="3"/>
      <c r="Q177" s="3"/>
      <c r="R177" s="3"/>
      <c r="S177" s="3"/>
    </row>
    <row r="178" spans="3:19" x14ac:dyDescent="0.25">
      <c r="C178" s="10"/>
      <c r="P178" s="3"/>
      <c r="Q178" s="3"/>
      <c r="R178" s="3"/>
      <c r="S178" s="3"/>
    </row>
    <row r="179" spans="3:19" x14ac:dyDescent="0.25">
      <c r="C179" s="10"/>
      <c r="P179" s="3"/>
      <c r="Q179" s="3"/>
      <c r="R179" s="3"/>
      <c r="S179" s="3"/>
    </row>
    <row r="180" spans="3:19" x14ac:dyDescent="0.25">
      <c r="C180" s="10"/>
      <c r="P180" s="3"/>
      <c r="Q180" s="3"/>
      <c r="R180" s="3"/>
      <c r="S180" s="3"/>
    </row>
    <row r="181" spans="3:19" x14ac:dyDescent="0.25">
      <c r="C181" s="10"/>
      <c r="E181" s="2"/>
      <c r="P181" s="3"/>
      <c r="Q181" s="3"/>
      <c r="R181" s="3"/>
      <c r="S181" s="3"/>
    </row>
    <row r="182" spans="3:19" x14ac:dyDescent="0.25">
      <c r="C182" s="10"/>
      <c r="P182" s="3"/>
      <c r="Q182" s="3"/>
      <c r="R182" s="3"/>
      <c r="S182" s="3"/>
    </row>
    <row r="183" spans="3:19" x14ac:dyDescent="0.25">
      <c r="C183" s="10"/>
      <c r="P183" s="3"/>
      <c r="Q183" s="3"/>
      <c r="R183" s="3"/>
      <c r="S183" s="3"/>
    </row>
    <row r="184" spans="3:19" x14ac:dyDescent="0.25">
      <c r="C184" s="10"/>
      <c r="P184" s="3"/>
      <c r="Q184" s="3"/>
      <c r="R184" s="3"/>
      <c r="S184" s="3"/>
    </row>
    <row r="185" spans="3:19" x14ac:dyDescent="0.25">
      <c r="C185" s="10"/>
      <c r="P185" s="3"/>
      <c r="Q185" s="3"/>
      <c r="R185" s="3"/>
      <c r="S185" s="3"/>
    </row>
    <row r="186" spans="3:19" x14ac:dyDescent="0.25">
      <c r="C186" s="10"/>
      <c r="P186" s="3"/>
      <c r="Q186" s="3"/>
      <c r="R186" s="3"/>
      <c r="S186" s="3"/>
    </row>
    <row r="187" spans="3:19" x14ac:dyDescent="0.25">
      <c r="C187" s="10"/>
      <c r="P187" s="3"/>
      <c r="Q187" s="3"/>
      <c r="R187" s="3"/>
      <c r="S187" s="3"/>
    </row>
    <row r="188" spans="3:19" x14ac:dyDescent="0.25">
      <c r="C188" s="10"/>
      <c r="P188" s="3"/>
      <c r="Q188" s="3"/>
      <c r="R188" s="3"/>
      <c r="S188" s="3"/>
    </row>
    <row r="189" spans="3:19" x14ac:dyDescent="0.25">
      <c r="C189" s="10"/>
      <c r="P189" s="3"/>
      <c r="Q189" s="3"/>
      <c r="R189" s="3"/>
      <c r="S189" s="3"/>
    </row>
    <row r="190" spans="3:19" x14ac:dyDescent="0.25">
      <c r="C190" s="10"/>
      <c r="P190" s="3"/>
      <c r="Q190" s="3"/>
      <c r="R190" s="3"/>
      <c r="S190" s="3"/>
    </row>
    <row r="191" spans="3:19" x14ac:dyDescent="0.25">
      <c r="C191" s="10"/>
      <c r="P191" s="3"/>
      <c r="Q191" s="3"/>
      <c r="R191" s="3"/>
      <c r="S191" s="3"/>
    </row>
    <row r="192" spans="3:19" x14ac:dyDescent="0.25">
      <c r="C192" s="10"/>
      <c r="P192" s="3"/>
      <c r="Q192" s="3"/>
      <c r="R192" s="3"/>
      <c r="S192" s="3"/>
    </row>
    <row r="193" spans="3:19" x14ac:dyDescent="0.25">
      <c r="C193" s="10"/>
      <c r="P193" s="3"/>
      <c r="Q193" s="3"/>
      <c r="R193" s="3"/>
      <c r="S193" s="3"/>
    </row>
    <row r="194" spans="3:19" x14ac:dyDescent="0.25">
      <c r="C194" s="10"/>
      <c r="P194" s="3"/>
      <c r="Q194" s="3"/>
      <c r="R194" s="3"/>
      <c r="S194" s="3"/>
    </row>
    <row r="195" spans="3:19" x14ac:dyDescent="0.25">
      <c r="C195" s="10"/>
      <c r="P195" s="3"/>
      <c r="Q195" s="3"/>
      <c r="R195" s="3"/>
      <c r="S195" s="3"/>
    </row>
    <row r="196" spans="3:19" x14ac:dyDescent="0.25">
      <c r="C196" s="10"/>
      <c r="P196" s="3"/>
      <c r="Q196" s="3"/>
      <c r="R196" s="3"/>
      <c r="S196" s="3"/>
    </row>
    <row r="197" spans="3:19" x14ac:dyDescent="0.25">
      <c r="C197" s="10"/>
      <c r="P197" s="3"/>
      <c r="Q197" s="3"/>
      <c r="R197" s="3"/>
      <c r="S197" s="3"/>
    </row>
    <row r="198" spans="3:19" x14ac:dyDescent="0.25">
      <c r="C198" s="10"/>
      <c r="P198" s="3"/>
      <c r="Q198" s="3"/>
      <c r="R198" s="3"/>
      <c r="S198" s="3"/>
    </row>
    <row r="199" spans="3:19" x14ac:dyDescent="0.25">
      <c r="C199" s="10"/>
      <c r="P199" s="3"/>
      <c r="Q199" s="3"/>
      <c r="R199" s="3"/>
      <c r="S199" s="3"/>
    </row>
    <row r="200" spans="3:19" x14ac:dyDescent="0.25">
      <c r="C200" s="10"/>
      <c r="P200" s="3"/>
      <c r="Q200" s="3"/>
      <c r="R200" s="3"/>
      <c r="S200" s="3"/>
    </row>
    <row r="201" spans="3:19" x14ac:dyDescent="0.25">
      <c r="C201" s="10"/>
      <c r="P201" s="3"/>
      <c r="Q201" s="3"/>
      <c r="R201" s="3"/>
      <c r="S201" s="3"/>
    </row>
    <row r="202" spans="3:19" x14ac:dyDescent="0.25">
      <c r="C202" s="10"/>
      <c r="P202" s="3"/>
      <c r="Q202" s="3"/>
      <c r="R202" s="3"/>
      <c r="S202" s="3"/>
    </row>
    <row r="203" spans="3:19" x14ac:dyDescent="0.25">
      <c r="C203" s="10"/>
      <c r="P203" s="3"/>
      <c r="Q203" s="3"/>
      <c r="R203" s="3"/>
      <c r="S203" s="3"/>
    </row>
    <row r="204" spans="3:19" x14ac:dyDescent="0.25">
      <c r="C204" s="10"/>
      <c r="P204" s="3"/>
      <c r="Q204" s="3"/>
      <c r="R204" s="3"/>
      <c r="S204" s="3"/>
    </row>
    <row r="205" spans="3:19" x14ac:dyDescent="0.25">
      <c r="C205" s="10"/>
      <c r="P205" s="3"/>
      <c r="Q205" s="3"/>
      <c r="R205" s="3"/>
      <c r="S205" s="3"/>
    </row>
    <row r="206" spans="3:19" x14ac:dyDescent="0.25">
      <c r="C206" s="10"/>
      <c r="P206" s="3"/>
      <c r="Q206" s="3"/>
      <c r="R206" s="3"/>
      <c r="S206" s="3"/>
    </row>
    <row r="207" spans="3:19" x14ac:dyDescent="0.25">
      <c r="C207" s="10"/>
      <c r="P207" s="3"/>
      <c r="Q207" s="3"/>
      <c r="R207" s="3"/>
      <c r="S207" s="3"/>
    </row>
    <row r="208" spans="3:19" x14ac:dyDescent="0.25">
      <c r="C208" s="10"/>
      <c r="P208" s="3"/>
      <c r="Q208" s="3"/>
      <c r="R208" s="3"/>
      <c r="S208" s="3"/>
    </row>
    <row r="209" spans="3:19" x14ac:dyDescent="0.25">
      <c r="C209" s="10"/>
      <c r="P209" s="3"/>
      <c r="Q209" s="3"/>
      <c r="R209" s="3"/>
      <c r="S209" s="3"/>
    </row>
    <row r="210" spans="3:19" x14ac:dyDescent="0.25">
      <c r="C210" s="10"/>
      <c r="P210" s="3"/>
      <c r="Q210" s="3"/>
      <c r="R210" s="3"/>
      <c r="S210" s="3"/>
    </row>
    <row r="211" spans="3:19" x14ac:dyDescent="0.25">
      <c r="C211" s="10"/>
      <c r="P211" s="3"/>
      <c r="Q211" s="3"/>
      <c r="R211" s="3"/>
      <c r="S211" s="3"/>
    </row>
    <row r="212" spans="3:19" x14ac:dyDescent="0.25">
      <c r="C212" s="10"/>
      <c r="P212" s="3"/>
      <c r="Q212" s="3"/>
      <c r="R212" s="3"/>
      <c r="S212" s="3"/>
    </row>
    <row r="213" spans="3:19" x14ac:dyDescent="0.25">
      <c r="C213" s="10"/>
      <c r="P213" s="3"/>
      <c r="Q213" s="3"/>
      <c r="R213" s="3"/>
      <c r="S213" s="3"/>
    </row>
    <row r="214" spans="3:19" x14ac:dyDescent="0.25">
      <c r="C214" s="10"/>
      <c r="P214" s="3"/>
      <c r="Q214" s="3"/>
      <c r="R214" s="3"/>
      <c r="S214" s="3"/>
    </row>
    <row r="215" spans="3:19" x14ac:dyDescent="0.25">
      <c r="C215" s="10"/>
      <c r="P215" s="3"/>
      <c r="Q215" s="3"/>
      <c r="R215" s="3"/>
      <c r="S215" s="3"/>
    </row>
    <row r="216" spans="3:19" x14ac:dyDescent="0.25">
      <c r="C216" s="10"/>
      <c r="P216" s="3"/>
      <c r="Q216" s="3"/>
      <c r="R216" s="3"/>
      <c r="S216" s="3"/>
    </row>
    <row r="217" spans="3:19" x14ac:dyDescent="0.25">
      <c r="C217" s="10"/>
      <c r="P217" s="3"/>
      <c r="Q217" s="3"/>
      <c r="R217" s="3"/>
      <c r="S217" s="3"/>
    </row>
    <row r="218" spans="3:19" x14ac:dyDescent="0.25">
      <c r="C218" s="10"/>
      <c r="P218" s="3"/>
      <c r="Q218" s="3"/>
      <c r="R218" s="3"/>
      <c r="S218" s="3"/>
    </row>
    <row r="219" spans="3:19" x14ac:dyDescent="0.25">
      <c r="C219" s="10"/>
      <c r="P219" s="3"/>
      <c r="Q219" s="3"/>
      <c r="R219" s="3"/>
      <c r="S219" s="3"/>
    </row>
    <row r="220" spans="3:19" x14ac:dyDescent="0.25">
      <c r="C220" s="10"/>
      <c r="P220" s="3"/>
      <c r="Q220" s="3"/>
      <c r="R220" s="3"/>
      <c r="S220" s="3"/>
    </row>
    <row r="221" spans="3:19" x14ac:dyDescent="0.25">
      <c r="C221" s="10"/>
      <c r="P221" s="3"/>
      <c r="Q221" s="3"/>
      <c r="R221" s="3"/>
      <c r="S221" s="3"/>
    </row>
    <row r="222" spans="3:19" x14ac:dyDescent="0.25">
      <c r="C222" s="10"/>
      <c r="P222" s="3"/>
      <c r="Q222" s="3"/>
      <c r="R222" s="3"/>
      <c r="S222" s="3"/>
    </row>
    <row r="223" spans="3:19" x14ac:dyDescent="0.25">
      <c r="C223" s="10"/>
      <c r="E223" s="2"/>
      <c r="P223" s="3"/>
      <c r="Q223" s="3"/>
      <c r="R223" s="3"/>
      <c r="S223" s="3"/>
    </row>
    <row r="224" spans="3:19" x14ac:dyDescent="0.25">
      <c r="C224" s="10"/>
      <c r="P224" s="3"/>
      <c r="Q224" s="3"/>
      <c r="R224" s="3"/>
      <c r="S224" s="3"/>
    </row>
    <row r="225" spans="3:19" x14ac:dyDescent="0.25">
      <c r="C225" s="10"/>
      <c r="P225" s="3"/>
      <c r="Q225" s="3"/>
      <c r="R225" s="3"/>
      <c r="S225" s="3"/>
    </row>
    <row r="226" spans="3:19" x14ac:dyDescent="0.25">
      <c r="C226" s="10"/>
      <c r="P226" s="3"/>
      <c r="Q226" s="3"/>
      <c r="R226" s="3"/>
      <c r="S226" s="3"/>
    </row>
    <row r="227" spans="3:19" x14ac:dyDescent="0.25">
      <c r="C227" s="10"/>
      <c r="P227" s="3"/>
      <c r="Q227" s="3"/>
      <c r="R227" s="3"/>
      <c r="S227" s="3"/>
    </row>
    <row r="228" spans="3:19" x14ac:dyDescent="0.25">
      <c r="C228" s="10"/>
      <c r="P228" s="3"/>
      <c r="Q228" s="3"/>
      <c r="R228" s="3"/>
      <c r="S228" s="3"/>
    </row>
    <row r="229" spans="3:19" x14ac:dyDescent="0.25">
      <c r="C229" s="10"/>
      <c r="P229" s="3"/>
      <c r="Q229" s="3"/>
      <c r="R229" s="3"/>
      <c r="S229" s="3"/>
    </row>
    <row r="230" spans="3:19" x14ac:dyDescent="0.25">
      <c r="C230" s="10"/>
      <c r="P230" s="3"/>
      <c r="Q230" s="3"/>
      <c r="R230" s="3"/>
      <c r="S230" s="3"/>
    </row>
    <row r="231" spans="3:19" x14ac:dyDescent="0.25">
      <c r="C231" s="10"/>
      <c r="P231" s="3"/>
      <c r="Q231" s="3"/>
      <c r="R231" s="3"/>
      <c r="S231" s="3"/>
    </row>
    <row r="232" spans="3:19" x14ac:dyDescent="0.25">
      <c r="C232" s="10"/>
      <c r="P232" s="3"/>
      <c r="Q232" s="3"/>
      <c r="R232" s="3"/>
      <c r="S232" s="3"/>
    </row>
    <row r="233" spans="3:19" x14ac:dyDescent="0.25">
      <c r="C233" s="10"/>
      <c r="P233" s="3"/>
      <c r="Q233" s="3"/>
      <c r="R233" s="3"/>
      <c r="S233" s="3"/>
    </row>
    <row r="234" spans="3:19" x14ac:dyDescent="0.25">
      <c r="C234" s="10"/>
      <c r="P234" s="3"/>
      <c r="Q234" s="3"/>
      <c r="R234" s="3"/>
      <c r="S234" s="3"/>
    </row>
    <row r="235" spans="3:19" x14ac:dyDescent="0.25">
      <c r="C235" s="10"/>
      <c r="P235" s="3"/>
      <c r="Q235" s="3"/>
      <c r="R235" s="3"/>
      <c r="S235" s="3"/>
    </row>
    <row r="236" spans="3:19" x14ac:dyDescent="0.25">
      <c r="C236" s="10"/>
      <c r="P236" s="3"/>
      <c r="Q236" s="3"/>
      <c r="R236" s="3"/>
      <c r="S236" s="3"/>
    </row>
    <row r="237" spans="3:19" x14ac:dyDescent="0.25">
      <c r="C237" s="10"/>
      <c r="P237" s="3"/>
      <c r="Q237" s="3"/>
      <c r="R237" s="3"/>
      <c r="S237" s="3"/>
    </row>
    <row r="238" spans="3:19" x14ac:dyDescent="0.25">
      <c r="C238" s="10"/>
      <c r="P238" s="3"/>
      <c r="Q238" s="3"/>
      <c r="R238" s="3"/>
      <c r="S238" s="3"/>
    </row>
    <row r="239" spans="3:19" x14ac:dyDescent="0.25">
      <c r="C239" s="10"/>
      <c r="P239" s="3"/>
      <c r="Q239" s="3"/>
      <c r="R239" s="3"/>
      <c r="S239" s="3"/>
    </row>
    <row r="240" spans="3:19" x14ac:dyDescent="0.25">
      <c r="C240" s="10"/>
      <c r="P240" s="3"/>
      <c r="Q240" s="3"/>
      <c r="R240" s="3"/>
      <c r="S240" s="3"/>
    </row>
    <row r="241" spans="3:19" x14ac:dyDescent="0.25">
      <c r="C241" s="10"/>
      <c r="P241" s="3"/>
      <c r="Q241" s="3"/>
      <c r="R241" s="3"/>
      <c r="S241" s="3"/>
    </row>
    <row r="242" spans="3:19" x14ac:dyDescent="0.25">
      <c r="C242" s="10"/>
      <c r="P242" s="3"/>
      <c r="Q242" s="3"/>
      <c r="R242" s="3"/>
      <c r="S242" s="3"/>
    </row>
    <row r="243" spans="3:19" x14ac:dyDescent="0.25">
      <c r="C243" s="10"/>
      <c r="P243" s="3"/>
      <c r="Q243" s="3"/>
      <c r="R243" s="3"/>
      <c r="S243" s="3"/>
    </row>
    <row r="244" spans="3:19" x14ac:dyDescent="0.25">
      <c r="C244" s="10"/>
      <c r="P244" s="3"/>
      <c r="Q244" s="3"/>
      <c r="R244" s="3"/>
      <c r="S244" s="3"/>
    </row>
    <row r="245" spans="3:19" x14ac:dyDescent="0.25">
      <c r="C245" s="10"/>
      <c r="P245" s="3"/>
      <c r="Q245" s="3"/>
      <c r="R245" s="3"/>
      <c r="S245" s="3"/>
    </row>
    <row r="246" spans="3:19" x14ac:dyDescent="0.25">
      <c r="C246" s="10"/>
      <c r="P246" s="3"/>
      <c r="Q246" s="3"/>
      <c r="R246" s="3"/>
      <c r="S246" s="3"/>
    </row>
    <row r="247" spans="3:19" x14ac:dyDescent="0.25">
      <c r="C247" s="10"/>
      <c r="P247" s="3"/>
      <c r="Q247" s="3"/>
      <c r="R247" s="3"/>
      <c r="S247" s="3"/>
    </row>
    <row r="248" spans="3:19" x14ac:dyDescent="0.25">
      <c r="C248" s="10"/>
      <c r="P248" s="3"/>
      <c r="Q248" s="3"/>
      <c r="R248" s="3"/>
      <c r="S248" s="3"/>
    </row>
    <row r="249" spans="3:19" x14ac:dyDescent="0.25">
      <c r="C249" s="10"/>
      <c r="P249" s="3"/>
      <c r="Q249" s="3"/>
      <c r="R249" s="3"/>
      <c r="S249" s="3"/>
    </row>
    <row r="250" spans="3:19" x14ac:dyDescent="0.25">
      <c r="C250" s="10"/>
      <c r="P250" s="3"/>
      <c r="Q250" s="3"/>
      <c r="R250" s="3"/>
      <c r="S250" s="3"/>
    </row>
    <row r="251" spans="3:19" x14ac:dyDescent="0.25">
      <c r="C251" s="10"/>
      <c r="P251" s="3"/>
      <c r="Q251" s="3"/>
      <c r="R251" s="3"/>
      <c r="S251" s="3"/>
    </row>
    <row r="252" spans="3:19" x14ac:dyDescent="0.25">
      <c r="C252" s="10"/>
      <c r="P252" s="3"/>
      <c r="Q252" s="3"/>
      <c r="R252" s="3"/>
      <c r="S252" s="3"/>
    </row>
    <row r="253" spans="3:19" x14ac:dyDescent="0.25">
      <c r="C253" s="10"/>
      <c r="P253" s="3"/>
      <c r="Q253" s="3"/>
      <c r="R253" s="3"/>
      <c r="S253" s="3"/>
    </row>
    <row r="254" spans="3:19" x14ac:dyDescent="0.25">
      <c r="C254" s="10"/>
      <c r="P254" s="3"/>
      <c r="Q254" s="3"/>
      <c r="R254" s="3"/>
      <c r="S254" s="3"/>
    </row>
    <row r="255" spans="3:19" x14ac:dyDescent="0.25">
      <c r="C255" s="10"/>
      <c r="P255" s="3"/>
      <c r="Q255" s="3"/>
      <c r="R255" s="3"/>
      <c r="S255" s="3"/>
    </row>
    <row r="256" spans="3:19" x14ac:dyDescent="0.25">
      <c r="C256" s="10"/>
      <c r="P256" s="3"/>
      <c r="Q256" s="3"/>
      <c r="R256" s="3"/>
      <c r="S256" s="3"/>
    </row>
    <row r="257" spans="3:19" x14ac:dyDescent="0.25">
      <c r="C257" s="10"/>
      <c r="P257" s="3"/>
      <c r="Q257" s="3"/>
      <c r="R257" s="3"/>
      <c r="S257" s="3"/>
    </row>
    <row r="258" spans="3:19" x14ac:dyDescent="0.25">
      <c r="C258" s="10"/>
      <c r="P258" s="3"/>
      <c r="Q258" s="3"/>
      <c r="R258" s="3"/>
      <c r="S258" s="3"/>
    </row>
    <row r="259" spans="3:19" x14ac:dyDescent="0.25">
      <c r="C259" s="10"/>
      <c r="P259" s="3"/>
      <c r="Q259" s="3"/>
      <c r="R259" s="3"/>
      <c r="S259" s="3"/>
    </row>
    <row r="260" spans="3:19" x14ac:dyDescent="0.25">
      <c r="C260" s="10"/>
      <c r="P260" s="3"/>
      <c r="Q260" s="3"/>
      <c r="R260" s="3"/>
      <c r="S260" s="3"/>
    </row>
    <row r="261" spans="3:19" x14ac:dyDescent="0.25">
      <c r="C261" s="10"/>
      <c r="P261" s="3"/>
      <c r="Q261" s="3"/>
      <c r="R261" s="3"/>
      <c r="S261" s="3"/>
    </row>
    <row r="262" spans="3:19" x14ac:dyDescent="0.25">
      <c r="C262" s="10"/>
      <c r="P262" s="3"/>
      <c r="Q262" s="3"/>
      <c r="R262" s="3"/>
      <c r="S262" s="3"/>
    </row>
    <row r="263" spans="3:19" x14ac:dyDescent="0.25">
      <c r="C263" s="10"/>
      <c r="P263" s="3"/>
      <c r="Q263" s="3"/>
      <c r="R263" s="3"/>
      <c r="S263" s="3"/>
    </row>
    <row r="264" spans="3:19" x14ac:dyDescent="0.25">
      <c r="C264" s="10"/>
      <c r="P264" s="3"/>
      <c r="Q264" s="3"/>
      <c r="R264" s="3"/>
      <c r="S264" s="3"/>
    </row>
    <row r="265" spans="3:19" x14ac:dyDescent="0.25">
      <c r="C265" s="10"/>
      <c r="P265" s="3"/>
      <c r="Q265" s="3"/>
      <c r="R265" s="3"/>
      <c r="S265" s="3"/>
    </row>
    <row r="266" spans="3:19" x14ac:dyDescent="0.25">
      <c r="C266" s="10"/>
      <c r="P266" s="3"/>
      <c r="Q266" s="3"/>
      <c r="R266" s="3"/>
      <c r="S266" s="3"/>
    </row>
    <row r="267" spans="3:19" x14ac:dyDescent="0.25">
      <c r="C267" s="10"/>
      <c r="P267" s="3"/>
      <c r="Q267" s="3"/>
      <c r="R267" s="3"/>
      <c r="S267" s="3"/>
    </row>
    <row r="268" spans="3:19" x14ac:dyDescent="0.25">
      <c r="C268" s="10"/>
      <c r="P268" s="3"/>
      <c r="Q268" s="3"/>
      <c r="R268" s="3"/>
      <c r="S268" s="3"/>
    </row>
    <row r="269" spans="3:19" x14ac:dyDescent="0.25">
      <c r="C269" s="10"/>
      <c r="P269" s="3"/>
      <c r="Q269" s="3"/>
      <c r="R269" s="3"/>
      <c r="S269" s="3"/>
    </row>
    <row r="270" spans="3:19" x14ac:dyDescent="0.25">
      <c r="C270" s="10"/>
      <c r="P270" s="3"/>
      <c r="Q270" s="3"/>
      <c r="R270" s="3"/>
      <c r="S270" s="3"/>
    </row>
    <row r="271" spans="3:19" x14ac:dyDescent="0.25">
      <c r="C271" s="10"/>
      <c r="P271" s="3"/>
      <c r="Q271" s="3"/>
      <c r="R271" s="3"/>
      <c r="S271" s="3"/>
    </row>
    <row r="272" spans="3:19" x14ac:dyDescent="0.25">
      <c r="C272" s="10"/>
      <c r="P272" s="3"/>
      <c r="Q272" s="3"/>
      <c r="R272" s="3"/>
      <c r="S272" s="3"/>
    </row>
    <row r="273" spans="3:19" x14ac:dyDescent="0.25">
      <c r="C273" s="10"/>
      <c r="P273" s="3"/>
      <c r="Q273" s="3"/>
      <c r="R273" s="3"/>
      <c r="S273" s="3"/>
    </row>
    <row r="274" spans="3:19" x14ac:dyDescent="0.25">
      <c r="C274" s="10"/>
      <c r="P274" s="3"/>
      <c r="Q274" s="3"/>
      <c r="R274" s="3"/>
      <c r="S274" s="3"/>
    </row>
    <row r="275" spans="3:19" x14ac:dyDescent="0.25">
      <c r="C275" s="10"/>
      <c r="P275" s="3"/>
      <c r="Q275" s="3"/>
      <c r="R275" s="3"/>
      <c r="S275" s="3"/>
    </row>
    <row r="276" spans="3:19" x14ac:dyDescent="0.25">
      <c r="C276" s="10"/>
      <c r="P276" s="3"/>
      <c r="Q276" s="3"/>
      <c r="R276" s="3"/>
      <c r="S276" s="3"/>
    </row>
    <row r="277" spans="3:19" x14ac:dyDescent="0.25">
      <c r="C277" s="10"/>
      <c r="P277" s="3"/>
      <c r="Q277" s="3"/>
      <c r="R277" s="3"/>
      <c r="S277" s="3"/>
    </row>
    <row r="278" spans="3:19" x14ac:dyDescent="0.25">
      <c r="C278" s="10"/>
      <c r="P278" s="3"/>
      <c r="Q278" s="3"/>
      <c r="R278" s="3"/>
      <c r="S278" s="3"/>
    </row>
    <row r="279" spans="3:19" x14ac:dyDescent="0.25">
      <c r="C279" s="10"/>
      <c r="P279" s="3"/>
      <c r="Q279" s="3"/>
      <c r="R279" s="3"/>
      <c r="S279" s="3"/>
    </row>
    <row r="280" spans="3:19" x14ac:dyDescent="0.25">
      <c r="C280" s="10"/>
      <c r="P280" s="3"/>
      <c r="Q280" s="3"/>
      <c r="R280" s="3"/>
      <c r="S280" s="3"/>
    </row>
    <row r="281" spans="3:19" x14ac:dyDescent="0.25">
      <c r="C281" s="10"/>
      <c r="P281" s="3"/>
      <c r="Q281" s="3"/>
      <c r="R281" s="3"/>
      <c r="S281" s="3"/>
    </row>
    <row r="282" spans="3:19" x14ac:dyDescent="0.25">
      <c r="C282" s="10"/>
      <c r="P282" s="3"/>
      <c r="Q282" s="3"/>
      <c r="R282" s="3"/>
      <c r="S282" s="3"/>
    </row>
    <row r="283" spans="3:19" x14ac:dyDescent="0.25">
      <c r="C283" s="10"/>
      <c r="P283" s="3"/>
      <c r="Q283" s="3"/>
      <c r="R283" s="3"/>
      <c r="S283" s="3"/>
    </row>
    <row r="284" spans="3:19" x14ac:dyDescent="0.25">
      <c r="C284" s="10"/>
      <c r="P284" s="3"/>
      <c r="Q284" s="3"/>
      <c r="R284" s="3"/>
      <c r="S284" s="3"/>
    </row>
    <row r="285" spans="3:19" x14ac:dyDescent="0.25">
      <c r="C285" s="10"/>
      <c r="P285" s="3"/>
      <c r="Q285" s="3"/>
      <c r="R285" s="3"/>
      <c r="S285" s="3"/>
    </row>
    <row r="286" spans="3:19" x14ac:dyDescent="0.25">
      <c r="C286" s="10"/>
      <c r="P286" s="3"/>
      <c r="Q286" s="3"/>
      <c r="R286" s="3"/>
      <c r="S286" s="3"/>
    </row>
    <row r="287" spans="3:19" x14ac:dyDescent="0.25">
      <c r="C287" s="10"/>
      <c r="P287" s="3"/>
      <c r="Q287" s="3"/>
      <c r="R287" s="3"/>
      <c r="S287" s="3"/>
    </row>
    <row r="288" spans="3:19" x14ac:dyDescent="0.25">
      <c r="C288" s="10"/>
      <c r="P288" s="3"/>
      <c r="Q288" s="3"/>
      <c r="R288" s="3"/>
      <c r="S288" s="3"/>
    </row>
    <row r="289" spans="3:19" x14ac:dyDescent="0.25">
      <c r="C289" s="10"/>
      <c r="P289" s="3"/>
      <c r="Q289" s="3"/>
      <c r="R289" s="3"/>
      <c r="S289" s="3"/>
    </row>
    <row r="290" spans="3:19" x14ac:dyDescent="0.25">
      <c r="C290" s="10"/>
      <c r="P290" s="3"/>
      <c r="Q290" s="3"/>
      <c r="R290" s="3"/>
      <c r="S290" s="3"/>
    </row>
    <row r="291" spans="3:19" x14ac:dyDescent="0.25">
      <c r="C291" s="10"/>
      <c r="P291" s="3"/>
      <c r="Q291" s="3"/>
      <c r="R291" s="3"/>
      <c r="S291" s="3"/>
    </row>
    <row r="292" spans="3:19" x14ac:dyDescent="0.25">
      <c r="C292" s="10"/>
      <c r="P292" s="3"/>
      <c r="Q292" s="3"/>
      <c r="R292" s="3"/>
      <c r="S292" s="3"/>
    </row>
    <row r="293" spans="3:19" x14ac:dyDescent="0.25">
      <c r="C293" s="10"/>
      <c r="P293" s="3"/>
      <c r="Q293" s="3"/>
      <c r="R293" s="3"/>
      <c r="S293" s="3"/>
    </row>
    <row r="294" spans="3:19" x14ac:dyDescent="0.25">
      <c r="C294" s="10"/>
      <c r="P294" s="3"/>
      <c r="Q294" s="3"/>
      <c r="R294" s="3"/>
      <c r="S294" s="3"/>
    </row>
    <row r="295" spans="3:19" x14ac:dyDescent="0.25">
      <c r="C295" s="10"/>
      <c r="P295" s="3"/>
      <c r="Q295" s="3"/>
      <c r="R295" s="3"/>
      <c r="S295" s="3"/>
    </row>
    <row r="296" spans="3:19" x14ac:dyDescent="0.25">
      <c r="C296" s="10"/>
      <c r="P296" s="3"/>
      <c r="Q296" s="3"/>
      <c r="R296" s="3"/>
      <c r="S296" s="3"/>
    </row>
    <row r="297" spans="3:19" x14ac:dyDescent="0.25">
      <c r="C297" s="10"/>
      <c r="P297" s="3"/>
      <c r="Q297" s="3"/>
      <c r="R297" s="3"/>
      <c r="S297" s="3"/>
    </row>
    <row r="298" spans="3:19" x14ac:dyDescent="0.25">
      <c r="C298" s="10"/>
      <c r="P298" s="3"/>
      <c r="Q298" s="3"/>
      <c r="R298" s="3"/>
      <c r="S298" s="3"/>
    </row>
    <row r="299" spans="3:19" x14ac:dyDescent="0.25">
      <c r="C299" s="10"/>
      <c r="P299" s="3"/>
      <c r="Q299" s="3"/>
      <c r="R299" s="3"/>
      <c r="S299" s="3"/>
    </row>
    <row r="300" spans="3:19" x14ac:dyDescent="0.25">
      <c r="C300" s="10"/>
      <c r="P300" s="3"/>
      <c r="Q300" s="3"/>
      <c r="R300" s="3"/>
      <c r="S300" s="3"/>
    </row>
    <row r="301" spans="3:19" x14ac:dyDescent="0.25">
      <c r="C301" s="10"/>
      <c r="P301" s="3"/>
      <c r="Q301" s="3"/>
      <c r="R301" s="3"/>
      <c r="S301" s="3"/>
    </row>
    <row r="302" spans="3:19" x14ac:dyDescent="0.25">
      <c r="C302" s="10"/>
      <c r="P302" s="3"/>
      <c r="Q302" s="3"/>
      <c r="R302" s="3"/>
      <c r="S302" s="3"/>
    </row>
    <row r="303" spans="3:19" x14ac:dyDescent="0.25">
      <c r="C303" s="10"/>
      <c r="P303" s="3"/>
      <c r="Q303" s="3"/>
      <c r="R303" s="3"/>
      <c r="S303" s="3"/>
    </row>
    <row r="304" spans="3:19" x14ac:dyDescent="0.25">
      <c r="C304" s="10"/>
      <c r="P304" s="3"/>
      <c r="Q304" s="3"/>
      <c r="R304" s="3"/>
      <c r="S304" s="3"/>
    </row>
    <row r="305" spans="3:19" x14ac:dyDescent="0.25">
      <c r="C305" s="10"/>
      <c r="P305" s="3"/>
      <c r="Q305" s="3"/>
      <c r="R305" s="3"/>
      <c r="S305" s="3"/>
    </row>
    <row r="306" spans="3:19" x14ac:dyDescent="0.25">
      <c r="C306" s="10"/>
      <c r="P306" s="3"/>
      <c r="Q306" s="3"/>
      <c r="R306" s="3"/>
      <c r="S306" s="3"/>
    </row>
    <row r="307" spans="3:19" x14ac:dyDescent="0.25">
      <c r="C307" s="10"/>
      <c r="P307" s="3"/>
      <c r="Q307" s="3"/>
      <c r="R307" s="3"/>
      <c r="S307" s="3"/>
    </row>
    <row r="308" spans="3:19" x14ac:dyDescent="0.25">
      <c r="C308" s="10"/>
      <c r="F308" s="12"/>
      <c r="P308" s="3"/>
      <c r="Q308" s="3"/>
      <c r="R308" s="3"/>
      <c r="S308" s="3"/>
    </row>
    <row r="309" spans="3:19" x14ac:dyDescent="0.25">
      <c r="C309" s="10"/>
      <c r="P309" s="3"/>
      <c r="Q309" s="3"/>
      <c r="R309" s="3"/>
      <c r="S309" s="3"/>
    </row>
    <row r="310" spans="3:19" x14ac:dyDescent="0.25">
      <c r="C310" s="10"/>
      <c r="F310" s="12"/>
      <c r="P310" s="3"/>
      <c r="Q310" s="3"/>
      <c r="R310" s="3"/>
      <c r="S310" s="3"/>
    </row>
    <row r="311" spans="3:19" x14ac:dyDescent="0.25">
      <c r="C311" s="10"/>
      <c r="F311" s="13"/>
      <c r="P311" s="3"/>
      <c r="Q311" s="3"/>
      <c r="R311" s="3"/>
      <c r="S311" s="3"/>
    </row>
    <row r="312" spans="3:19" x14ac:dyDescent="0.25">
      <c r="C312" s="10"/>
      <c r="P312" s="3"/>
      <c r="Q312" s="3"/>
      <c r="R312" s="3"/>
      <c r="S312" s="3"/>
    </row>
    <row r="313" spans="3:19" x14ac:dyDescent="0.25">
      <c r="C313" s="10"/>
      <c r="P313" s="3"/>
      <c r="Q313" s="3"/>
      <c r="R313" s="3"/>
      <c r="S313" s="3"/>
    </row>
    <row r="314" spans="3:19" x14ac:dyDescent="0.25">
      <c r="C314" s="10"/>
      <c r="P314" s="3"/>
      <c r="Q314" s="3"/>
      <c r="R314" s="3"/>
      <c r="S314" s="3"/>
    </row>
    <row r="315" spans="3:19" x14ac:dyDescent="0.25">
      <c r="C315" s="10"/>
      <c r="P315" s="3"/>
      <c r="Q315" s="3"/>
      <c r="R315" s="3"/>
      <c r="S315" s="3"/>
    </row>
    <row r="316" spans="3:19" x14ac:dyDescent="0.25">
      <c r="C316" s="10"/>
      <c r="P316" s="3"/>
      <c r="Q316" s="3"/>
      <c r="R316" s="3"/>
      <c r="S316" s="3"/>
    </row>
    <row r="317" spans="3:19" x14ac:dyDescent="0.25">
      <c r="C317" s="10"/>
      <c r="F317" s="13"/>
      <c r="P317" s="3"/>
      <c r="Q317" s="3"/>
      <c r="R317" s="3"/>
      <c r="S317" s="3"/>
    </row>
    <row r="318" spans="3:19" x14ac:dyDescent="0.25">
      <c r="C318" s="10"/>
      <c r="P318" s="3"/>
      <c r="Q318" s="3"/>
      <c r="R318" s="3"/>
      <c r="S318" s="3"/>
    </row>
    <row r="319" spans="3:19" x14ac:dyDescent="0.25">
      <c r="C319" s="10"/>
      <c r="P319" s="3"/>
      <c r="Q319" s="3"/>
      <c r="R319" s="3"/>
      <c r="S319" s="3"/>
    </row>
    <row r="320" spans="3:19" x14ac:dyDescent="0.25">
      <c r="C320" s="10"/>
      <c r="P320" s="3"/>
      <c r="Q320" s="3"/>
      <c r="R320" s="3"/>
      <c r="S320" s="3"/>
    </row>
    <row r="321" spans="3:19" x14ac:dyDescent="0.25">
      <c r="C321" s="10"/>
      <c r="P321" s="3"/>
      <c r="Q321" s="3"/>
      <c r="R321" s="3"/>
      <c r="S321" s="3"/>
    </row>
    <row r="322" spans="3:19" x14ac:dyDescent="0.25">
      <c r="C322" s="10"/>
      <c r="P322" s="3"/>
      <c r="Q322" s="3"/>
      <c r="R322" s="3"/>
      <c r="S322" s="3"/>
    </row>
    <row r="323" spans="3:19" x14ac:dyDescent="0.25">
      <c r="C323" s="10"/>
      <c r="P323" s="3"/>
      <c r="Q323" s="3"/>
      <c r="R323" s="3"/>
      <c r="S323" s="3"/>
    </row>
    <row r="324" spans="3:19" x14ac:dyDescent="0.25">
      <c r="C324" s="10"/>
      <c r="P324" s="3"/>
      <c r="Q324" s="3"/>
      <c r="R324" s="3"/>
      <c r="S324" s="3"/>
    </row>
    <row r="325" spans="3:19" x14ac:dyDescent="0.25">
      <c r="C325" s="10"/>
      <c r="P325" s="3"/>
      <c r="Q325" s="3"/>
      <c r="R325" s="3"/>
      <c r="S325" s="3"/>
    </row>
    <row r="326" spans="3:19" x14ac:dyDescent="0.25">
      <c r="C326" s="10"/>
      <c r="P326" s="3"/>
      <c r="Q326" s="3"/>
      <c r="R326" s="3"/>
      <c r="S326" s="3"/>
    </row>
    <row r="327" spans="3:19" x14ac:dyDescent="0.25">
      <c r="C327" s="10"/>
      <c r="P327" s="3"/>
      <c r="Q327" s="3"/>
      <c r="R327" s="3"/>
      <c r="S327" s="3"/>
    </row>
    <row r="328" spans="3:19" x14ac:dyDescent="0.25">
      <c r="C328" s="10"/>
      <c r="P328" s="3"/>
      <c r="Q328" s="3"/>
      <c r="R328" s="3"/>
      <c r="S328" s="3"/>
    </row>
    <row r="329" spans="3:19" x14ac:dyDescent="0.25">
      <c r="C329" s="10"/>
      <c r="P329" s="3"/>
      <c r="Q329" s="3"/>
      <c r="R329" s="3"/>
      <c r="S329" s="3"/>
    </row>
    <row r="330" spans="3:19" x14ac:dyDescent="0.25">
      <c r="C330" s="10"/>
      <c r="P330" s="3"/>
      <c r="Q330" s="3"/>
      <c r="R330" s="3"/>
      <c r="S330" s="3"/>
    </row>
    <row r="331" spans="3:19" x14ac:dyDescent="0.25">
      <c r="C331" s="10"/>
      <c r="P331" s="3"/>
      <c r="Q331" s="3"/>
      <c r="R331" s="3"/>
      <c r="S331" s="3"/>
    </row>
    <row r="332" spans="3:19" x14ac:dyDescent="0.25">
      <c r="C332" s="10"/>
      <c r="P332" s="3"/>
      <c r="Q332" s="3"/>
      <c r="R332" s="3"/>
      <c r="S332" s="3"/>
    </row>
    <row r="333" spans="3:19" x14ac:dyDescent="0.25">
      <c r="C333" s="10"/>
      <c r="P333" s="3"/>
      <c r="Q333" s="3"/>
      <c r="R333" s="3"/>
      <c r="S333" s="3"/>
    </row>
    <row r="334" spans="3:19" x14ac:dyDescent="0.25">
      <c r="C334" s="10"/>
      <c r="P334" s="3"/>
      <c r="Q334" s="3"/>
      <c r="R334" s="3"/>
      <c r="S334" s="3"/>
    </row>
    <row r="335" spans="3:19" x14ac:dyDescent="0.25">
      <c r="C335" s="10"/>
      <c r="P335" s="3"/>
      <c r="Q335" s="3"/>
      <c r="R335" s="3"/>
      <c r="S335" s="3"/>
    </row>
    <row r="336" spans="3:19" x14ac:dyDescent="0.25">
      <c r="C336" s="10"/>
      <c r="P336" s="3"/>
      <c r="Q336" s="3"/>
      <c r="R336" s="3"/>
      <c r="S336" s="3"/>
    </row>
    <row r="337" spans="3:19" x14ac:dyDescent="0.25">
      <c r="C337" s="10"/>
      <c r="P337" s="3"/>
      <c r="Q337" s="3"/>
      <c r="R337" s="3"/>
      <c r="S337" s="3"/>
    </row>
    <row r="338" spans="3:19" x14ac:dyDescent="0.25">
      <c r="C338" s="10"/>
      <c r="P338" s="3"/>
      <c r="Q338" s="3"/>
      <c r="R338" s="3"/>
      <c r="S338" s="3"/>
    </row>
    <row r="339" spans="3:19" x14ac:dyDescent="0.25">
      <c r="C339" s="10"/>
      <c r="P339" s="3"/>
      <c r="Q339" s="3"/>
      <c r="R339" s="3"/>
      <c r="S339" s="3"/>
    </row>
    <row r="340" spans="3:19" x14ac:dyDescent="0.25">
      <c r="C340" s="10"/>
      <c r="P340" s="3"/>
      <c r="Q340" s="3"/>
      <c r="R340" s="3"/>
      <c r="S340" s="3"/>
    </row>
    <row r="341" spans="3:19" x14ac:dyDescent="0.25">
      <c r="C341" s="10"/>
      <c r="P341" s="3"/>
      <c r="Q341" s="3"/>
      <c r="R341" s="3"/>
      <c r="S341" s="3"/>
    </row>
    <row r="342" spans="3:19" x14ac:dyDescent="0.25">
      <c r="C342" s="10"/>
      <c r="P342" s="3"/>
      <c r="Q342" s="3"/>
      <c r="R342" s="3"/>
      <c r="S342" s="3"/>
    </row>
    <row r="343" spans="3:19" x14ac:dyDescent="0.25">
      <c r="C343" s="10"/>
      <c r="P343" s="3"/>
      <c r="Q343" s="3"/>
      <c r="R343" s="3"/>
      <c r="S343" s="3"/>
    </row>
    <row r="344" spans="3:19" x14ac:dyDescent="0.25">
      <c r="C344" s="10"/>
      <c r="P344" s="3"/>
      <c r="Q344" s="3"/>
      <c r="R344" s="3"/>
      <c r="S344" s="3"/>
    </row>
    <row r="345" spans="3:19" x14ac:dyDescent="0.25">
      <c r="C345" s="10"/>
      <c r="P345" s="3"/>
      <c r="Q345" s="3"/>
      <c r="R345" s="3"/>
      <c r="S345" s="3"/>
    </row>
    <row r="346" spans="3:19" x14ac:dyDescent="0.25">
      <c r="C346" s="10"/>
      <c r="P346" s="3"/>
      <c r="Q346" s="3"/>
      <c r="R346" s="3"/>
      <c r="S346" s="3"/>
    </row>
    <row r="347" spans="3:19" x14ac:dyDescent="0.25">
      <c r="C347" s="10"/>
      <c r="P347" s="3"/>
      <c r="Q347" s="3"/>
      <c r="R347" s="3"/>
      <c r="S347" s="3"/>
    </row>
    <row r="348" spans="3:19" x14ac:dyDescent="0.25">
      <c r="C348" s="10"/>
      <c r="P348" s="3"/>
      <c r="Q348" s="3"/>
      <c r="R348" s="3"/>
      <c r="S348" s="3"/>
    </row>
    <row r="349" spans="3:19" x14ac:dyDescent="0.25">
      <c r="C349" s="10"/>
      <c r="P349" s="3"/>
      <c r="Q349" s="3"/>
      <c r="R349" s="3"/>
      <c r="S349" s="3"/>
    </row>
    <row r="350" spans="3:19" x14ac:dyDescent="0.25">
      <c r="C350" s="10"/>
      <c r="P350" s="3"/>
      <c r="Q350" s="3"/>
      <c r="R350" s="3"/>
      <c r="S350" s="3"/>
    </row>
    <row r="351" spans="3:19" x14ac:dyDescent="0.25">
      <c r="C351" s="10"/>
      <c r="P351" s="3"/>
      <c r="Q351" s="3"/>
      <c r="R351" s="3"/>
      <c r="S351" s="3"/>
    </row>
    <row r="352" spans="3:19" x14ac:dyDescent="0.25">
      <c r="C352" s="10"/>
      <c r="P352" s="3"/>
      <c r="Q352" s="3"/>
      <c r="R352" s="3"/>
      <c r="S352" s="3"/>
    </row>
    <row r="353" spans="3:19" x14ac:dyDescent="0.25">
      <c r="C353" s="10"/>
      <c r="P353" s="3"/>
      <c r="Q353" s="3"/>
      <c r="R353" s="3"/>
      <c r="S353" s="3"/>
    </row>
    <row r="354" spans="3:19" x14ac:dyDescent="0.25">
      <c r="C354" s="10"/>
      <c r="P354" s="3"/>
      <c r="Q354" s="3"/>
      <c r="R354" s="3"/>
      <c r="S354" s="3"/>
    </row>
    <row r="355" spans="3:19" x14ac:dyDescent="0.25">
      <c r="C355" s="10"/>
      <c r="P355" s="3"/>
      <c r="Q355" s="3"/>
      <c r="R355" s="3"/>
      <c r="S355" s="3"/>
    </row>
    <row r="356" spans="3:19" x14ac:dyDescent="0.25">
      <c r="C356" s="10"/>
      <c r="P356" s="3"/>
      <c r="Q356" s="3"/>
      <c r="R356" s="3"/>
      <c r="S356" s="3"/>
    </row>
    <row r="357" spans="3:19" x14ac:dyDescent="0.25">
      <c r="C357" s="10"/>
      <c r="P357" s="3"/>
      <c r="Q357" s="3"/>
      <c r="R357" s="3"/>
      <c r="S357" s="3"/>
    </row>
    <row r="358" spans="3:19" x14ac:dyDescent="0.25">
      <c r="C358" s="10"/>
      <c r="P358" s="3"/>
      <c r="Q358" s="3"/>
      <c r="R358" s="3"/>
      <c r="S358" s="3"/>
    </row>
    <row r="359" spans="3:19" x14ac:dyDescent="0.25">
      <c r="C359" s="10"/>
      <c r="F359" s="13"/>
      <c r="P359" s="3"/>
      <c r="Q359" s="3"/>
      <c r="R359" s="3"/>
      <c r="S359" s="3"/>
    </row>
    <row r="360" spans="3:19" x14ac:dyDescent="0.25">
      <c r="C360" s="10"/>
      <c r="P360" s="3"/>
      <c r="Q360" s="3"/>
      <c r="R360" s="3"/>
      <c r="S360" s="3"/>
    </row>
    <row r="361" spans="3:19" x14ac:dyDescent="0.25">
      <c r="C361" s="10"/>
      <c r="P361" s="3"/>
      <c r="Q361" s="3"/>
      <c r="R361" s="3"/>
      <c r="S361" s="3"/>
    </row>
    <row r="362" spans="3:19" x14ac:dyDescent="0.25">
      <c r="C362" s="10"/>
      <c r="P362" s="3"/>
      <c r="Q362" s="3"/>
      <c r="R362" s="3"/>
      <c r="S362" s="3"/>
    </row>
    <row r="363" spans="3:19" x14ac:dyDescent="0.25">
      <c r="C363" s="10"/>
      <c r="P363" s="3"/>
      <c r="Q363" s="3"/>
      <c r="R363" s="3"/>
      <c r="S363" s="3"/>
    </row>
    <row r="364" spans="3:19" x14ac:dyDescent="0.25">
      <c r="C364" s="10"/>
      <c r="P364" s="3"/>
      <c r="Q364" s="3"/>
      <c r="R364" s="3"/>
      <c r="S364" s="3"/>
    </row>
    <row r="365" spans="3:19" x14ac:dyDescent="0.25">
      <c r="C365" s="10"/>
      <c r="P365" s="3"/>
      <c r="Q365" s="3"/>
      <c r="R365" s="3"/>
      <c r="S365" s="3"/>
    </row>
    <row r="366" spans="3:19" x14ac:dyDescent="0.25">
      <c r="C366" s="10"/>
      <c r="F366" s="13"/>
      <c r="P366" s="3"/>
      <c r="Q366" s="3"/>
      <c r="R366" s="3"/>
      <c r="S366" s="3"/>
    </row>
    <row r="367" spans="3:19" x14ac:dyDescent="0.25">
      <c r="C367" s="10"/>
      <c r="P367" s="3"/>
      <c r="Q367" s="3"/>
      <c r="R367" s="3"/>
      <c r="S367" s="3"/>
    </row>
    <row r="368" spans="3:19" x14ac:dyDescent="0.25">
      <c r="C368" s="10"/>
      <c r="P368" s="3"/>
      <c r="Q368" s="3"/>
      <c r="R368" s="3"/>
      <c r="S368" s="3"/>
    </row>
    <row r="369" spans="3:19" x14ac:dyDescent="0.25">
      <c r="C369" s="10"/>
      <c r="P369" s="3"/>
      <c r="Q369" s="3"/>
      <c r="R369" s="3"/>
      <c r="S369" s="3"/>
    </row>
    <row r="370" spans="3:19" x14ac:dyDescent="0.25">
      <c r="C370" s="10"/>
      <c r="P370" s="3"/>
      <c r="Q370" s="3"/>
      <c r="R370" s="3"/>
      <c r="S370" s="3"/>
    </row>
    <row r="371" spans="3:19" x14ac:dyDescent="0.25">
      <c r="C371" s="10"/>
      <c r="P371" s="3"/>
      <c r="Q371" s="3"/>
      <c r="R371" s="3"/>
      <c r="S371" s="3"/>
    </row>
    <row r="372" spans="3:19" x14ac:dyDescent="0.25">
      <c r="C372" s="10"/>
      <c r="P372" s="3"/>
      <c r="Q372" s="3"/>
      <c r="R372" s="3"/>
      <c r="S372" s="3"/>
    </row>
    <row r="373" spans="3:19" x14ac:dyDescent="0.25">
      <c r="C373" s="10"/>
      <c r="P373" s="3"/>
      <c r="Q373" s="3"/>
      <c r="R373" s="3"/>
      <c r="S373" s="3"/>
    </row>
    <row r="374" spans="3:19" x14ac:dyDescent="0.25">
      <c r="C374" s="10"/>
      <c r="P374" s="3"/>
      <c r="Q374" s="3"/>
      <c r="R374" s="3"/>
      <c r="S374" s="3"/>
    </row>
    <row r="375" spans="3:19" x14ac:dyDescent="0.25">
      <c r="C375" s="10"/>
      <c r="P375" s="3"/>
      <c r="Q375" s="3"/>
      <c r="R375" s="3"/>
      <c r="S375" s="3"/>
    </row>
    <row r="376" spans="3:19" x14ac:dyDescent="0.25">
      <c r="C376" s="10"/>
      <c r="P376" s="3"/>
      <c r="Q376" s="3"/>
      <c r="R376" s="3"/>
      <c r="S376" s="3"/>
    </row>
    <row r="377" spans="3:19" x14ac:dyDescent="0.25">
      <c r="C377" s="10"/>
      <c r="P377" s="3"/>
      <c r="Q377" s="3"/>
      <c r="R377" s="3"/>
      <c r="S377" s="3"/>
    </row>
    <row r="378" spans="3:19" x14ac:dyDescent="0.25">
      <c r="C378" s="10"/>
      <c r="F378" s="13"/>
      <c r="P378" s="3"/>
      <c r="Q378" s="3"/>
      <c r="R378" s="3"/>
      <c r="S378" s="3"/>
    </row>
    <row r="379" spans="3:19" x14ac:dyDescent="0.25">
      <c r="C379" s="10"/>
      <c r="P379" s="3"/>
      <c r="Q379" s="3"/>
      <c r="R379" s="3"/>
      <c r="S379" s="3"/>
    </row>
    <row r="380" spans="3:19" x14ac:dyDescent="0.25">
      <c r="C380" s="10"/>
      <c r="P380" s="3"/>
      <c r="Q380" s="3"/>
      <c r="R380" s="3"/>
      <c r="S380" s="3"/>
    </row>
    <row r="381" spans="3:19" x14ac:dyDescent="0.25">
      <c r="C381" s="10"/>
      <c r="P381" s="3"/>
      <c r="Q381" s="3"/>
      <c r="R381" s="3"/>
      <c r="S381" s="3"/>
    </row>
    <row r="382" spans="3:19" x14ac:dyDescent="0.25">
      <c r="C382" s="10"/>
      <c r="P382" s="3"/>
      <c r="Q382" s="3"/>
      <c r="R382" s="3"/>
      <c r="S382" s="3"/>
    </row>
    <row r="383" spans="3:19" x14ac:dyDescent="0.25">
      <c r="C383" s="10"/>
      <c r="P383" s="3"/>
      <c r="Q383" s="3"/>
      <c r="R383" s="3"/>
      <c r="S383" s="3"/>
    </row>
    <row r="384" spans="3:19" x14ac:dyDescent="0.25">
      <c r="C384" s="10"/>
      <c r="P384" s="3"/>
      <c r="Q384" s="3"/>
      <c r="R384" s="3"/>
      <c r="S384" s="3"/>
    </row>
    <row r="385" spans="3:19" x14ac:dyDescent="0.25">
      <c r="C385" s="10"/>
      <c r="P385" s="3"/>
      <c r="Q385" s="3"/>
      <c r="R385" s="3"/>
      <c r="S385" s="3"/>
    </row>
    <row r="386" spans="3:19" x14ac:dyDescent="0.25">
      <c r="C386" s="10"/>
      <c r="P386" s="3"/>
      <c r="Q386" s="3"/>
      <c r="R386" s="3"/>
      <c r="S386" s="3"/>
    </row>
    <row r="387" spans="3:19" x14ac:dyDescent="0.25">
      <c r="C387" s="10"/>
      <c r="P387" s="3"/>
      <c r="Q387" s="3"/>
      <c r="R387" s="3"/>
      <c r="S387" s="3"/>
    </row>
    <row r="388" spans="3:19" x14ac:dyDescent="0.25">
      <c r="C388" s="10"/>
      <c r="F388" s="13"/>
      <c r="P388" s="3"/>
      <c r="Q388" s="3"/>
      <c r="R388" s="3"/>
      <c r="S388" s="3"/>
    </row>
    <row r="389" spans="3:19" x14ac:dyDescent="0.25">
      <c r="C389" s="10"/>
      <c r="P389" s="3"/>
      <c r="Q389" s="3"/>
      <c r="R389" s="3"/>
      <c r="S389" s="3"/>
    </row>
    <row r="390" spans="3:19" x14ac:dyDescent="0.25">
      <c r="C390" s="10"/>
      <c r="P390" s="3"/>
      <c r="Q390" s="3"/>
      <c r="R390" s="3"/>
      <c r="S390" s="3"/>
    </row>
    <row r="391" spans="3:19" x14ac:dyDescent="0.25">
      <c r="C391" s="10"/>
      <c r="P391" s="3"/>
      <c r="Q391" s="3"/>
      <c r="R391" s="3"/>
      <c r="S391" s="3"/>
    </row>
    <row r="392" spans="3:19" x14ac:dyDescent="0.25">
      <c r="C392" s="10"/>
      <c r="P392" s="3"/>
      <c r="Q392" s="3"/>
      <c r="R392" s="3"/>
      <c r="S392" s="3"/>
    </row>
  </sheetData>
  <dataValidations count="4">
    <dataValidation type="list" allowBlank="1" showInputMessage="1" showErrorMessage="1" sqref="J2:J13" xr:uid="{00000000-0002-0000-0000-000000000000}">
      <formula1>HilfeBuchmacher</formula1>
    </dataValidation>
    <dataValidation type="list" allowBlank="1" showInputMessage="1" showErrorMessage="1" sqref="T2:T13" xr:uid="{00000000-0002-0000-0000-000001000000}">
      <formula1>HilfeNeukundenangebot</formula1>
    </dataValidation>
    <dataValidation type="list" allowBlank="1" showInputMessage="1" showErrorMessage="1" sqref="N2:N13" xr:uid="{00000000-0002-0000-0000-000002000000}">
      <formula1>HilfeBörse</formula1>
    </dataValidation>
    <dataValidation type="list" allowBlank="1" showInputMessage="1" showErrorMessage="1" sqref="H2:H13" xr:uid="{00000000-0002-0000-0000-000003000000}">
      <formula1>HilfeArt</formula1>
    </dataValidation>
  </dataValidations>
  <pageMargins left="0.7" right="0.7" top="0.78740157499999996" bottom="0.78740157499999996"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Hilfstabelle!$C$3:$C$4</xm:f>
          </x14:formula1>
          <xm:sqref>G2:G13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2" tint="-0.749992370372631"/>
  </sheetPr>
  <dimension ref="B2:O47"/>
  <sheetViews>
    <sheetView workbookViewId="0">
      <pane ySplit="2" topLeftCell="A3" activePane="bottomLeft" state="frozen"/>
      <selection pane="bottomLeft" activeCell="C12" sqref="C12"/>
    </sheetView>
  </sheetViews>
  <sheetFormatPr baseColWidth="10" defaultRowHeight="15" x14ac:dyDescent="0.25"/>
  <cols>
    <col min="2" max="2" width="14.140625" bestFit="1" customWidth="1"/>
    <col min="3" max="3" width="7.5703125" customWidth="1"/>
    <col min="4" max="4" width="8.7109375" bestFit="1" customWidth="1"/>
    <col min="5" max="5" width="8.5703125" customWidth="1"/>
    <col min="6" max="6" width="13.140625" customWidth="1"/>
    <col min="7" max="7" width="11.42578125" customWidth="1"/>
    <col min="8" max="8" width="14" style="16" customWidth="1"/>
    <col min="9" max="9" width="14.28515625" style="16" customWidth="1"/>
    <col min="10" max="10" width="14.140625" customWidth="1"/>
    <col min="11" max="11" width="11.5703125" hidden="1" customWidth="1"/>
    <col min="12" max="12" width="13.85546875" style="16" customWidth="1"/>
    <col min="13" max="13" width="13.42578125" bestFit="1" customWidth="1"/>
    <col min="14" max="14" width="35.5703125" customWidth="1"/>
    <col min="15" max="15" width="11.7109375" customWidth="1"/>
  </cols>
  <sheetData>
    <row r="2" spans="2:15" s="2" customFormat="1" ht="30" x14ac:dyDescent="0.25">
      <c r="B2" s="2" t="s">
        <v>10</v>
      </c>
      <c r="C2" s="2" t="s">
        <v>20</v>
      </c>
      <c r="D2" s="2" t="s">
        <v>21</v>
      </c>
      <c r="E2" s="2" t="s">
        <v>33</v>
      </c>
      <c r="F2" s="2" t="s">
        <v>32</v>
      </c>
      <c r="G2" s="2" t="s">
        <v>34</v>
      </c>
      <c r="H2" s="14" t="s">
        <v>45</v>
      </c>
      <c r="I2" s="14" t="s">
        <v>46</v>
      </c>
      <c r="J2" s="2" t="s">
        <v>31</v>
      </c>
      <c r="K2" s="2" t="s">
        <v>29</v>
      </c>
      <c r="L2" s="14" t="s">
        <v>43</v>
      </c>
      <c r="M2" s="2" t="s">
        <v>41</v>
      </c>
      <c r="N2" s="2" t="s">
        <v>47</v>
      </c>
      <c r="O2" s="2" t="s">
        <v>64</v>
      </c>
    </row>
    <row r="3" spans="2:15" x14ac:dyDescent="0.25">
      <c r="B3" t="s">
        <v>0</v>
      </c>
      <c r="C3">
        <v>100</v>
      </c>
      <c r="D3">
        <v>100</v>
      </c>
      <c r="E3" s="3">
        <v>1.7</v>
      </c>
      <c r="F3" s="3" t="s">
        <v>14</v>
      </c>
      <c r="G3" t="s">
        <v>35</v>
      </c>
      <c r="H3" s="15" t="str">
        <f>IF(tabBuchmacher[[#This Row],[Angebot als Freiwette?]]="Ja","-",SUMIFS(täglich!K:K,täglich!J:J,tabBuchmacher[[#This Row],[Buchmacher]],täglich!G:G,"Ja"))</f>
        <v>-</v>
      </c>
      <c r="I3" s="15" t="str">
        <f>IF(tabBuchmacher[[#This Row],[Angebot als Freiwette?]]="Ja","-",tabBuchmacher[[#This Row],[Wettanforderung]]-tabBuchmacher[[#This Row],[bisheriger Umsatz -NK-]])</f>
        <v>-</v>
      </c>
      <c r="J3" s="1">
        <v>43893</v>
      </c>
      <c r="K3" s="1" t="str">
        <f>TEXT(tabBuchmacher[[#This Row],[abgeschlossen am]],"JJJJMM")</f>
        <v>202003</v>
      </c>
      <c r="L3" s="15">
        <f>IF(tabBuchmacher[[#This Row],[abgeschlossen am]]&lt;&gt;"",IF(tabBuchmacher[[#This Row],[Angebot als Freiwette?]]="Ja",SUMIFS(täglich!S:S,täglich!J:J,B3,täglich!G:G,"Ja"),SUMIFS(täglich!S:S,täglich!J:J,B3,täglich!G:G,"Ja")+tabBuchmacher[[#This Row],[Bonus]]),"")</f>
        <v>57.660000000000004</v>
      </c>
      <c r="M3" s="5">
        <v>0</v>
      </c>
      <c r="N3" s="5" t="s">
        <v>74</v>
      </c>
      <c r="O3" s="5">
        <f>COUNTIF(tabTaeglich[Back],tabBuchmacher[[#This Row],[Buchmacher]])</f>
        <v>4</v>
      </c>
    </row>
    <row r="4" spans="2:15" x14ac:dyDescent="0.25">
      <c r="B4" t="s">
        <v>27</v>
      </c>
      <c r="C4">
        <v>100</v>
      </c>
      <c r="D4">
        <v>100</v>
      </c>
      <c r="E4" s="3">
        <v>2</v>
      </c>
      <c r="F4" s="3" t="s">
        <v>15</v>
      </c>
      <c r="G4">
        <v>800</v>
      </c>
      <c r="H4" s="15">
        <f>IF(tabBuchmacher[[#This Row],[Angebot als Freiwette?]]="Ja","-",SUMIFS(täglich!K:K,täglich!J:J,tabBuchmacher[[#This Row],[Buchmacher]],täglich!G:G,"Ja"))</f>
        <v>700</v>
      </c>
      <c r="I4" s="15">
        <f>IF(tabBuchmacher[[#This Row],[Angebot als Freiwette?]]="Ja","-",tabBuchmacher[[#This Row],[Wettanforderung]]-tabBuchmacher[[#This Row],[bisheriger Umsatz -NK-]])</f>
        <v>100</v>
      </c>
      <c r="J4" s="1">
        <v>43902</v>
      </c>
      <c r="K4" s="10" t="str">
        <f>TEXT(tabBuchmacher[[#This Row],[abgeschlossen am]],"JJJJMM")</f>
        <v>202003</v>
      </c>
      <c r="L4" s="15">
        <f>IF(tabBuchmacher[[#This Row],[abgeschlossen am]]&lt;&gt;"",IF(tabBuchmacher[[#This Row],[Angebot als Freiwette?]]="Ja",SUMIFS(täglich!S:S,täglich!J:J,B4,täglich!G:G,"Ja"),SUMIFS(täglich!S:S,täglich!J:J,B4,täglich!G:G,"Ja")+tabBuchmacher[[#This Row],[Bonus]]),"")</f>
        <v>80.73</v>
      </c>
      <c r="M4" s="5">
        <v>0</v>
      </c>
      <c r="N4" s="5"/>
      <c r="O4" s="5">
        <f>COUNTIF(tabTaeglich[Back],tabBuchmacher[[#This Row],[Buchmacher]])</f>
        <v>4</v>
      </c>
    </row>
    <row r="5" spans="2:15" x14ac:dyDescent="0.25">
      <c r="E5" s="3"/>
      <c r="F5" s="3"/>
      <c r="H5" s="15"/>
      <c r="I5" s="15"/>
      <c r="J5" s="1"/>
      <c r="K5" s="1"/>
      <c r="L5" s="15"/>
      <c r="M5" s="5"/>
      <c r="N5" s="5"/>
      <c r="O5" s="5"/>
    </row>
    <row r="6" spans="2:15" x14ac:dyDescent="0.25">
      <c r="E6" s="3"/>
      <c r="J6" s="1"/>
      <c r="K6" s="1"/>
      <c r="M6" s="5"/>
      <c r="N6" s="5"/>
      <c r="O6" s="5"/>
    </row>
    <row r="7" spans="2:15" x14ac:dyDescent="0.25">
      <c r="E7" s="3"/>
      <c r="J7" s="1"/>
      <c r="K7" s="1"/>
      <c r="M7" s="5"/>
      <c r="N7" s="5"/>
      <c r="O7" s="5"/>
    </row>
    <row r="8" spans="2:15" x14ac:dyDescent="0.25">
      <c r="E8" s="3"/>
      <c r="F8" s="3"/>
      <c r="H8" s="15"/>
      <c r="I8" s="15"/>
      <c r="J8" s="1"/>
      <c r="K8" s="1"/>
      <c r="L8" s="15"/>
      <c r="M8" s="5"/>
      <c r="N8" s="5"/>
      <c r="O8" s="5"/>
    </row>
    <row r="9" spans="2:15" x14ac:dyDescent="0.25">
      <c r="E9" s="3"/>
      <c r="F9" s="3"/>
      <c r="H9" s="15"/>
      <c r="I9" s="15"/>
      <c r="J9" s="1"/>
      <c r="K9" s="1"/>
      <c r="L9" s="15"/>
      <c r="M9" s="5"/>
      <c r="N9" s="5"/>
      <c r="O9" s="5"/>
    </row>
    <row r="10" spans="2:15" x14ac:dyDescent="0.25">
      <c r="E10" s="3"/>
      <c r="J10" s="1"/>
      <c r="K10" s="1"/>
      <c r="M10" s="5"/>
      <c r="N10" s="5"/>
      <c r="O10" s="5"/>
    </row>
    <row r="11" spans="2:15" x14ac:dyDescent="0.25">
      <c r="E11" s="3"/>
      <c r="F11" s="3"/>
      <c r="H11" s="15"/>
      <c r="I11" s="15"/>
      <c r="J11" s="1"/>
      <c r="K11" s="10"/>
      <c r="L11" s="15"/>
      <c r="M11" s="5"/>
      <c r="N11" s="5"/>
      <c r="O11" s="5"/>
    </row>
    <row r="12" spans="2:15" x14ac:dyDescent="0.25">
      <c r="E12" s="3"/>
      <c r="F12" s="3"/>
      <c r="H12" s="15"/>
      <c r="I12" s="15"/>
      <c r="J12" s="1"/>
      <c r="K12" s="1"/>
      <c r="L12" s="15"/>
      <c r="M12" s="5"/>
      <c r="N12" s="5"/>
      <c r="O12" s="5"/>
    </row>
    <row r="13" spans="2:15" x14ac:dyDescent="0.25">
      <c r="E13" s="3"/>
      <c r="F13" s="3"/>
      <c r="H13" s="15"/>
      <c r="I13" s="15"/>
      <c r="J13" s="1"/>
      <c r="K13" s="10"/>
      <c r="L13" s="15"/>
      <c r="M13" s="5"/>
      <c r="N13" s="5"/>
      <c r="O13" s="5"/>
    </row>
    <row r="14" spans="2:15" x14ac:dyDescent="0.25">
      <c r="E14" s="3"/>
      <c r="F14" s="3"/>
      <c r="H14" s="15"/>
      <c r="I14" s="15"/>
      <c r="J14" s="1"/>
      <c r="K14" s="1"/>
      <c r="L14" s="15"/>
      <c r="M14" s="5"/>
      <c r="N14" s="5"/>
      <c r="O14" s="5"/>
    </row>
    <row r="15" spans="2:15" x14ac:dyDescent="0.25">
      <c r="E15" s="3"/>
      <c r="J15" s="1"/>
      <c r="K15" s="1"/>
      <c r="M15" s="5"/>
      <c r="N15" s="5"/>
      <c r="O15" s="5"/>
    </row>
    <row r="16" spans="2:15" x14ac:dyDescent="0.25">
      <c r="E16" s="3"/>
      <c r="F16" s="3"/>
      <c r="H16" s="15"/>
      <c r="I16" s="15"/>
      <c r="J16" s="1"/>
      <c r="K16" s="10"/>
      <c r="L16" s="15"/>
      <c r="M16" s="5"/>
      <c r="N16" s="5"/>
      <c r="O16" s="5"/>
    </row>
    <row r="17" spans="5:15" x14ac:dyDescent="0.25">
      <c r="E17" s="3"/>
      <c r="F17" s="3"/>
      <c r="H17" s="15"/>
      <c r="I17" s="15"/>
      <c r="J17" s="1"/>
      <c r="K17" s="1"/>
      <c r="L17" s="15"/>
      <c r="M17" s="5"/>
      <c r="N17" s="5"/>
      <c r="O17" s="5"/>
    </row>
    <row r="18" spans="5:15" x14ac:dyDescent="0.25">
      <c r="E18" s="3"/>
      <c r="J18" s="1"/>
      <c r="K18" s="1"/>
      <c r="M18" s="5"/>
      <c r="N18" s="5"/>
      <c r="O18" s="5"/>
    </row>
    <row r="19" spans="5:15" x14ac:dyDescent="0.25">
      <c r="E19" s="3"/>
      <c r="F19" s="3"/>
      <c r="H19" s="15"/>
      <c r="I19" s="15"/>
      <c r="J19" s="1"/>
      <c r="K19" s="1"/>
      <c r="L19" s="15"/>
      <c r="M19" s="5"/>
      <c r="N19" s="5"/>
      <c r="O19" s="5"/>
    </row>
    <row r="20" spans="5:15" x14ac:dyDescent="0.25">
      <c r="E20" s="3"/>
      <c r="J20" s="1"/>
      <c r="K20" s="1"/>
      <c r="M20" s="5"/>
      <c r="N20" s="5"/>
      <c r="O20" s="5"/>
    </row>
    <row r="21" spans="5:15" x14ac:dyDescent="0.25">
      <c r="E21" s="3"/>
      <c r="F21" s="3"/>
      <c r="H21" s="15"/>
      <c r="I21" s="15"/>
      <c r="J21" s="1"/>
      <c r="K21" s="10"/>
      <c r="L21" s="15"/>
      <c r="M21" s="5"/>
      <c r="N21" s="5"/>
      <c r="O21" s="5"/>
    </row>
    <row r="22" spans="5:15" x14ac:dyDescent="0.25">
      <c r="E22" s="3"/>
      <c r="F22" s="3"/>
      <c r="H22" s="15"/>
      <c r="I22" s="15"/>
      <c r="J22" s="1"/>
      <c r="K22" s="10"/>
      <c r="L22" s="15"/>
      <c r="M22" s="5"/>
      <c r="N22" s="5"/>
      <c r="O22" s="5"/>
    </row>
    <row r="23" spans="5:15" x14ac:dyDescent="0.25">
      <c r="E23" s="3"/>
      <c r="F23" s="3"/>
      <c r="H23" s="15"/>
      <c r="I23" s="15"/>
      <c r="J23" s="1"/>
      <c r="K23" s="10"/>
      <c r="L23" s="15"/>
      <c r="M23" s="5"/>
      <c r="N23" s="5"/>
      <c r="O23" s="5"/>
    </row>
    <row r="24" spans="5:15" x14ac:dyDescent="0.25">
      <c r="E24" s="3"/>
      <c r="F24" s="3"/>
      <c r="H24" s="15"/>
      <c r="I24" s="15"/>
      <c r="J24" s="1"/>
      <c r="K24" s="1"/>
      <c r="L24" s="15"/>
      <c r="M24" s="5"/>
      <c r="N24" s="5"/>
      <c r="O24" s="5"/>
    </row>
    <row r="25" spans="5:15" x14ac:dyDescent="0.25">
      <c r="E25" s="3"/>
      <c r="J25" s="1"/>
      <c r="K25" s="1"/>
      <c r="M25" s="5"/>
      <c r="N25" s="5"/>
      <c r="O25" s="5"/>
    </row>
    <row r="26" spans="5:15" x14ac:dyDescent="0.25">
      <c r="E26" s="3"/>
      <c r="F26" s="3"/>
      <c r="H26" s="15"/>
      <c r="I26" s="15"/>
      <c r="J26" s="1"/>
      <c r="K26" s="10"/>
      <c r="L26" s="15"/>
      <c r="M26" s="5"/>
      <c r="N26" s="5"/>
      <c r="O26" s="5"/>
    </row>
    <row r="27" spans="5:15" x14ac:dyDescent="0.25">
      <c r="E27" s="3"/>
      <c r="J27" s="1"/>
      <c r="K27" s="1"/>
      <c r="M27" s="5"/>
      <c r="N27" s="5"/>
      <c r="O27" s="5"/>
    </row>
    <row r="28" spans="5:15" x14ac:dyDescent="0.25">
      <c r="E28" s="3"/>
      <c r="F28" s="3"/>
      <c r="H28" s="15"/>
      <c r="I28" s="15"/>
      <c r="J28" s="1"/>
      <c r="K28" s="10"/>
      <c r="L28" s="15"/>
      <c r="M28" s="5"/>
      <c r="N28" s="5"/>
      <c r="O28" s="5"/>
    </row>
    <row r="29" spans="5:15" x14ac:dyDescent="0.25">
      <c r="E29" s="3"/>
      <c r="F29" s="3"/>
      <c r="H29" s="15"/>
      <c r="I29" s="15"/>
      <c r="J29" s="1"/>
      <c r="K29" s="10"/>
      <c r="L29" s="15"/>
      <c r="M29" s="5"/>
      <c r="N29" s="5"/>
      <c r="O29" s="5"/>
    </row>
    <row r="30" spans="5:15" x14ac:dyDescent="0.25">
      <c r="E30" s="3"/>
      <c r="F30" s="3"/>
      <c r="H30" s="15"/>
      <c r="I30" s="15"/>
      <c r="J30" s="1"/>
      <c r="K30" s="10"/>
      <c r="L30" s="15"/>
      <c r="M30" s="5"/>
      <c r="N30" s="5"/>
      <c r="O30" s="5"/>
    </row>
    <row r="31" spans="5:15" x14ac:dyDescent="0.25">
      <c r="E31" s="3"/>
      <c r="J31" s="1"/>
      <c r="K31" s="1"/>
      <c r="M31" s="5"/>
      <c r="N31" s="5"/>
      <c r="O31" s="5"/>
    </row>
    <row r="32" spans="5:15" x14ac:dyDescent="0.25">
      <c r="E32" s="3"/>
      <c r="F32" s="3"/>
      <c r="H32" s="15"/>
      <c r="I32" s="15"/>
      <c r="J32" s="1"/>
      <c r="K32" s="10"/>
      <c r="L32" s="15"/>
      <c r="M32" s="5"/>
      <c r="N32" s="5"/>
      <c r="O32" s="5"/>
    </row>
    <row r="33" spans="5:15" x14ac:dyDescent="0.25">
      <c r="E33" s="3"/>
      <c r="F33" s="3"/>
      <c r="H33" s="15"/>
      <c r="I33" s="15"/>
      <c r="J33" s="1"/>
      <c r="K33" s="10"/>
      <c r="L33" s="15"/>
      <c r="M33" s="5"/>
      <c r="N33" s="5"/>
      <c r="O33" s="5"/>
    </row>
    <row r="34" spans="5:15" x14ac:dyDescent="0.25">
      <c r="E34" s="3"/>
      <c r="F34" s="3"/>
      <c r="H34" s="15"/>
      <c r="I34" s="15"/>
      <c r="J34" s="1"/>
      <c r="K34" s="10"/>
      <c r="L34" s="15"/>
      <c r="M34" s="5"/>
      <c r="N34" s="5"/>
      <c r="O34" s="5"/>
    </row>
    <row r="35" spans="5:15" x14ac:dyDescent="0.25">
      <c r="E35" s="3"/>
      <c r="F35" s="3"/>
      <c r="H35" s="15"/>
      <c r="I35" s="15"/>
      <c r="J35" s="1"/>
      <c r="K35" s="10"/>
      <c r="L35" s="15"/>
      <c r="M35" s="5"/>
      <c r="N35" s="5"/>
      <c r="O35" s="5"/>
    </row>
    <row r="36" spans="5:15" x14ac:dyDescent="0.25">
      <c r="E36" s="3"/>
      <c r="F36" s="3"/>
      <c r="H36" s="15"/>
      <c r="I36" s="15"/>
      <c r="J36" s="1"/>
      <c r="K36" s="10"/>
      <c r="L36" s="15"/>
      <c r="M36" s="5"/>
      <c r="N36" s="5"/>
      <c r="O36" s="5"/>
    </row>
    <row r="37" spans="5:15" x14ac:dyDescent="0.25">
      <c r="E37" s="3"/>
      <c r="F37" s="3"/>
      <c r="H37" s="15"/>
      <c r="I37" s="15"/>
      <c r="J37" s="1"/>
      <c r="K37" s="10"/>
      <c r="L37" s="15"/>
      <c r="M37" s="5"/>
      <c r="N37" s="5"/>
      <c r="O37" s="5"/>
    </row>
    <row r="38" spans="5:15" x14ac:dyDescent="0.25">
      <c r="E38" s="3"/>
      <c r="F38" s="3"/>
      <c r="H38" s="15"/>
      <c r="I38" s="15"/>
      <c r="J38" s="1"/>
      <c r="K38" s="10"/>
      <c r="L38" s="15"/>
      <c r="M38" s="5"/>
      <c r="N38" s="5"/>
      <c r="O38" s="5"/>
    </row>
    <row r="39" spans="5:15" x14ac:dyDescent="0.25">
      <c r="E39" s="3"/>
      <c r="F39" s="3"/>
      <c r="H39" s="15"/>
      <c r="I39" s="15"/>
      <c r="J39" s="1"/>
      <c r="K39" s="10"/>
      <c r="L39" s="15"/>
      <c r="M39" s="5"/>
      <c r="N39" s="5"/>
      <c r="O39" s="5"/>
    </row>
    <row r="40" spans="5:15" x14ac:dyDescent="0.25">
      <c r="E40" s="3"/>
      <c r="F40" s="3"/>
      <c r="H40" s="15"/>
      <c r="I40" s="15"/>
      <c r="J40" s="1"/>
      <c r="K40" s="10"/>
      <c r="L40" s="15"/>
      <c r="M40" s="5"/>
      <c r="N40" s="5"/>
      <c r="O40" s="5"/>
    </row>
    <row r="41" spans="5:15" x14ac:dyDescent="0.25">
      <c r="E41" s="3"/>
      <c r="F41" s="3"/>
      <c r="H41" s="15"/>
      <c r="I41" s="15"/>
      <c r="J41" s="1"/>
      <c r="K41" s="10"/>
      <c r="L41" s="15"/>
      <c r="M41" s="5"/>
      <c r="N41" s="5"/>
      <c r="O41" s="5"/>
    </row>
    <row r="42" spans="5:15" x14ac:dyDescent="0.25">
      <c r="E42" s="3"/>
      <c r="F42" s="3"/>
      <c r="H42" s="15"/>
      <c r="I42" s="15"/>
      <c r="J42" s="1"/>
      <c r="K42" s="10"/>
      <c r="L42" s="15"/>
      <c r="M42" s="5"/>
      <c r="N42" s="5"/>
      <c r="O42" s="5"/>
    </row>
    <row r="43" spans="5:15" x14ac:dyDescent="0.25">
      <c r="E43" s="3"/>
      <c r="F43" s="3"/>
      <c r="H43" s="15"/>
      <c r="I43" s="15"/>
      <c r="J43" s="1"/>
      <c r="K43" s="10"/>
      <c r="L43" s="15"/>
      <c r="M43" s="5"/>
      <c r="N43" s="5"/>
      <c r="O43" s="5"/>
    </row>
    <row r="44" spans="5:15" x14ac:dyDescent="0.25">
      <c r="E44" s="3"/>
      <c r="F44" s="3"/>
      <c r="H44" s="15"/>
      <c r="I44" s="15"/>
      <c r="J44" s="1"/>
      <c r="K44" s="10"/>
      <c r="L44" s="15"/>
      <c r="M44" s="5"/>
      <c r="N44" s="5"/>
      <c r="O44" s="5"/>
    </row>
    <row r="45" spans="5:15" x14ac:dyDescent="0.25">
      <c r="E45" s="3"/>
      <c r="F45" s="3"/>
      <c r="H45" s="15"/>
      <c r="I45" s="15"/>
      <c r="J45" s="1"/>
      <c r="K45" s="10"/>
      <c r="L45" s="15"/>
      <c r="M45" s="5"/>
      <c r="N45" s="5"/>
      <c r="O45" s="5"/>
    </row>
    <row r="46" spans="5:15" x14ac:dyDescent="0.25">
      <c r="E46" s="3"/>
      <c r="F46" s="3"/>
      <c r="H46" s="15"/>
      <c r="I46" s="15"/>
      <c r="J46" s="1"/>
      <c r="K46" s="10"/>
      <c r="L46" s="15"/>
      <c r="M46" s="5"/>
      <c r="N46" s="5"/>
      <c r="O46" s="5"/>
    </row>
    <row r="47" spans="5:15" x14ac:dyDescent="0.25">
      <c r="E47" s="3"/>
      <c r="F47" s="3"/>
      <c r="H47" s="15"/>
      <c r="I47" s="15"/>
      <c r="K47" s="10"/>
      <c r="L47" s="15"/>
      <c r="M47" s="5"/>
      <c r="N47" s="5"/>
      <c r="O47" s="5"/>
    </row>
  </sheetData>
  <pageMargins left="0.7" right="0.7" top="0.78740157499999996" bottom="0.78740157499999996"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Hilfstabelle!$C$3:$C$4</xm:f>
          </x14:formula1>
          <xm:sqref>F3:F4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theme="9" tint="-0.499984740745262"/>
  </sheetPr>
  <dimension ref="B1:O117"/>
  <sheetViews>
    <sheetView workbookViewId="0">
      <pane ySplit="6" topLeftCell="A7" activePane="bottomLeft" state="frozen"/>
      <selection pane="bottomLeft" activeCell="I16" sqref="I16"/>
    </sheetView>
  </sheetViews>
  <sheetFormatPr baseColWidth="10" defaultRowHeight="15" x14ac:dyDescent="0.25"/>
  <cols>
    <col min="1" max="1" width="1.7109375" customWidth="1"/>
    <col min="2" max="2" width="8.42578125" bestFit="1" customWidth="1"/>
    <col min="3" max="3" width="15" bestFit="1" customWidth="1"/>
    <col min="4" max="4" width="15.5703125" bestFit="1" customWidth="1"/>
    <col min="5" max="5" width="13.42578125" bestFit="1" customWidth="1"/>
    <col min="7" max="7" width="10.140625" style="1" bestFit="1" customWidth="1"/>
    <col min="8" max="8" width="11.28515625" bestFit="1" customWidth="1"/>
    <col min="9" max="9" width="18.42578125" bestFit="1" customWidth="1"/>
    <col min="10" max="10" width="12.85546875" bestFit="1" customWidth="1"/>
    <col min="11" max="11" width="13.42578125" bestFit="1" customWidth="1"/>
    <col min="12" max="12" width="11.42578125" bestFit="1" customWidth="1"/>
    <col min="13" max="14" width="12.28515625" bestFit="1" customWidth="1"/>
    <col min="15" max="15" width="16.42578125" customWidth="1"/>
    <col min="16" max="16" width="20.42578125" bestFit="1" customWidth="1"/>
  </cols>
  <sheetData>
    <row r="1" spans="2:15" x14ac:dyDescent="0.25">
      <c r="I1" s="2" t="s">
        <v>58</v>
      </c>
      <c r="J1" s="2">
        <f>SUM(tabGeldfluss[Einzahlung])</f>
        <v>669.56</v>
      </c>
    </row>
    <row r="2" spans="2:15" x14ac:dyDescent="0.25">
      <c r="C2" s="8" t="s">
        <v>57</v>
      </c>
      <c r="D2">
        <f>SUM(tabWettboersen[akt. Kontostand])</f>
        <v>389.23</v>
      </c>
      <c r="I2" t="s">
        <v>59</v>
      </c>
      <c r="J2">
        <f>SUM(tabGeldfluss[Auszahlung])</f>
        <v>333.45</v>
      </c>
    </row>
    <row r="3" spans="2:15" x14ac:dyDescent="0.25">
      <c r="I3" t="s">
        <v>60</v>
      </c>
      <c r="J3">
        <f>SUM(tabGeldfluss[Gebühren Skrill])</f>
        <v>9.5600000000000023</v>
      </c>
    </row>
    <row r="4" spans="2:15" x14ac:dyDescent="0.25">
      <c r="I4" t="s">
        <v>61</v>
      </c>
    </row>
    <row r="6" spans="2:15" s="2" customFormat="1" ht="30" x14ac:dyDescent="0.25">
      <c r="B6" s="2" t="s">
        <v>23</v>
      </c>
      <c r="C6" s="2" t="s">
        <v>41</v>
      </c>
      <c r="D6" s="2" t="s">
        <v>55</v>
      </c>
      <c r="E6" s="2" t="s">
        <v>42</v>
      </c>
      <c r="G6" s="11" t="s">
        <v>3</v>
      </c>
      <c r="H6" s="2" t="s">
        <v>49</v>
      </c>
      <c r="I6" s="2" t="s">
        <v>56</v>
      </c>
      <c r="J6" s="2" t="s">
        <v>20</v>
      </c>
      <c r="K6" s="2" t="s">
        <v>50</v>
      </c>
      <c r="L6" s="2" t="s">
        <v>51</v>
      </c>
      <c r="M6" s="2" t="s">
        <v>52</v>
      </c>
      <c r="N6" s="2" t="s">
        <v>54</v>
      </c>
      <c r="O6" s="2" t="s">
        <v>69</v>
      </c>
    </row>
    <row r="7" spans="2:15" x14ac:dyDescent="0.25">
      <c r="B7" t="s">
        <v>11</v>
      </c>
      <c r="C7">
        <v>168.49</v>
      </c>
      <c r="G7" s="1">
        <v>43892</v>
      </c>
      <c r="H7" t="s">
        <v>72</v>
      </c>
      <c r="I7" t="s">
        <v>0</v>
      </c>
      <c r="J7">
        <v>100</v>
      </c>
      <c r="M7" t="str">
        <f>IF(tabGeldfluss[[#This Row],[von Skrill an Orbit]]&lt;&gt;"",tabGeldfluss[[#This Row],[Einzahlung]]-tabGeldfluss[[#This Row],[von Skrill an Orbit]],"")</f>
        <v/>
      </c>
    </row>
    <row r="8" spans="2:15" x14ac:dyDescent="0.25">
      <c r="B8" t="s">
        <v>24</v>
      </c>
      <c r="C8">
        <v>220.74</v>
      </c>
      <c r="D8" s="1"/>
      <c r="G8" s="1">
        <v>43892</v>
      </c>
      <c r="H8" t="s">
        <v>72</v>
      </c>
      <c r="I8" t="s">
        <v>24</v>
      </c>
      <c r="J8">
        <v>359.56</v>
      </c>
      <c r="L8">
        <v>350</v>
      </c>
      <c r="M8">
        <f>IF(tabGeldfluss[[#This Row],[von Skrill an Orbit]]&lt;&gt;"",tabGeldfluss[[#This Row],[Einzahlung]]-tabGeldfluss[[#This Row],[von Skrill an Orbit]],"")</f>
        <v>9.5600000000000023</v>
      </c>
    </row>
    <row r="9" spans="2:15" x14ac:dyDescent="0.25">
      <c r="G9" s="1">
        <v>43892</v>
      </c>
      <c r="H9" t="s">
        <v>73</v>
      </c>
      <c r="I9" t="s">
        <v>11</v>
      </c>
      <c r="J9">
        <v>200</v>
      </c>
      <c r="M9" s="5" t="str">
        <f>IF(tabGeldfluss[[#This Row],[von Skrill an Orbit]]&lt;&gt;"",tabGeldfluss[[#This Row],[Einzahlung]]-tabGeldfluss[[#This Row],[von Skrill an Orbit]],"")</f>
        <v/>
      </c>
    </row>
    <row r="10" spans="2:15" x14ac:dyDescent="0.25">
      <c r="G10" s="1">
        <v>43895</v>
      </c>
      <c r="H10" t="s">
        <v>72</v>
      </c>
      <c r="I10" t="s">
        <v>0</v>
      </c>
      <c r="K10">
        <v>333.45</v>
      </c>
      <c r="M10" s="5" t="str">
        <f>IF(tabGeldfluss[[#This Row],[von Skrill an Orbit]]&lt;&gt;"",tabGeldfluss[[#This Row],[Einzahlung]]-tabGeldfluss[[#This Row],[von Skrill an Orbit]],"")</f>
        <v/>
      </c>
      <c r="O10" t="s">
        <v>14</v>
      </c>
    </row>
    <row r="11" spans="2:15" x14ac:dyDescent="0.25">
      <c r="G11" s="1">
        <v>43902</v>
      </c>
      <c r="H11" t="s">
        <v>72</v>
      </c>
      <c r="I11" t="s">
        <v>0</v>
      </c>
      <c r="J11">
        <v>10</v>
      </c>
      <c r="M11" s="5" t="str">
        <f>IF(tabGeldfluss[[#This Row],[von Skrill an Orbit]]&lt;&gt;"",tabGeldfluss[[#This Row],[Einzahlung]]-tabGeldfluss[[#This Row],[von Skrill an Orbit]],"")</f>
        <v/>
      </c>
    </row>
    <row r="32" spans="13:13" x14ac:dyDescent="0.25">
      <c r="M32" s="5"/>
    </row>
    <row r="33" spans="13:13" x14ac:dyDescent="0.25">
      <c r="M33" s="5"/>
    </row>
    <row r="34" spans="13:13" x14ac:dyDescent="0.25">
      <c r="M34" s="5"/>
    </row>
    <row r="35" spans="13:13" x14ac:dyDescent="0.25">
      <c r="M35" s="5"/>
    </row>
    <row r="36" spans="13:13" x14ac:dyDescent="0.25">
      <c r="M36" s="5"/>
    </row>
    <row r="37" spans="13:13" x14ac:dyDescent="0.25">
      <c r="M37" s="5"/>
    </row>
    <row r="38" spans="13:13" x14ac:dyDescent="0.25">
      <c r="M38" s="5"/>
    </row>
    <row r="39" spans="13:13" x14ac:dyDescent="0.25">
      <c r="M39" s="5"/>
    </row>
    <row r="40" spans="13:13" x14ac:dyDescent="0.25">
      <c r="M40" s="5"/>
    </row>
    <row r="41" spans="13:13" x14ac:dyDescent="0.25">
      <c r="M41" s="5"/>
    </row>
    <row r="42" spans="13:13" x14ac:dyDescent="0.25">
      <c r="M42" s="5"/>
    </row>
    <row r="43" spans="13:13" x14ac:dyDescent="0.25">
      <c r="M43" s="5"/>
    </row>
    <row r="44" spans="13:13" x14ac:dyDescent="0.25">
      <c r="M44" s="5"/>
    </row>
    <row r="45" spans="13:13" x14ac:dyDescent="0.25">
      <c r="M45" s="5"/>
    </row>
    <row r="46" spans="13:13" x14ac:dyDescent="0.25">
      <c r="M46" s="5"/>
    </row>
    <row r="47" spans="13:13" x14ac:dyDescent="0.25">
      <c r="M47" s="5"/>
    </row>
    <row r="48" spans="13:13" x14ac:dyDescent="0.25">
      <c r="M48" s="5"/>
    </row>
    <row r="49" spans="13:13" x14ac:dyDescent="0.25">
      <c r="M49" s="5"/>
    </row>
    <row r="50" spans="13:13" x14ac:dyDescent="0.25">
      <c r="M50" s="5"/>
    </row>
    <row r="51" spans="13:13" x14ac:dyDescent="0.25">
      <c r="M51" s="5"/>
    </row>
    <row r="52" spans="13:13" x14ac:dyDescent="0.25">
      <c r="M52" s="5"/>
    </row>
    <row r="53" spans="13:13" x14ac:dyDescent="0.25">
      <c r="M53" s="5"/>
    </row>
    <row r="54" spans="13:13" x14ac:dyDescent="0.25">
      <c r="M54" s="5"/>
    </row>
    <row r="55" spans="13:13" x14ac:dyDescent="0.25">
      <c r="M55" s="5"/>
    </row>
    <row r="56" spans="13:13" x14ac:dyDescent="0.25">
      <c r="M56" s="5"/>
    </row>
    <row r="57" spans="13:13" x14ac:dyDescent="0.25">
      <c r="M57" s="5"/>
    </row>
    <row r="58" spans="13:13" x14ac:dyDescent="0.25">
      <c r="M58" s="5"/>
    </row>
    <row r="59" spans="13:13" x14ac:dyDescent="0.25">
      <c r="M59" s="5"/>
    </row>
    <row r="60" spans="13:13" x14ac:dyDescent="0.25">
      <c r="M60" s="5"/>
    </row>
    <row r="61" spans="13:13" x14ac:dyDescent="0.25">
      <c r="M61" s="5"/>
    </row>
    <row r="62" spans="13:13" x14ac:dyDescent="0.25">
      <c r="M62" s="5"/>
    </row>
    <row r="63" spans="13:13" x14ac:dyDescent="0.25">
      <c r="M63" s="5"/>
    </row>
    <row r="64" spans="13:13" x14ac:dyDescent="0.25">
      <c r="M64" s="5"/>
    </row>
    <row r="65" spans="13:13" x14ac:dyDescent="0.25">
      <c r="M65" s="5"/>
    </row>
    <row r="66" spans="13:13" x14ac:dyDescent="0.25">
      <c r="M66" s="5"/>
    </row>
    <row r="67" spans="13:13" x14ac:dyDescent="0.25">
      <c r="M67" s="5"/>
    </row>
    <row r="68" spans="13:13" x14ac:dyDescent="0.25">
      <c r="M68" s="5"/>
    </row>
    <row r="69" spans="13:13" x14ac:dyDescent="0.25">
      <c r="M69" s="5"/>
    </row>
    <row r="70" spans="13:13" x14ac:dyDescent="0.25">
      <c r="M70" s="5"/>
    </row>
    <row r="71" spans="13:13" x14ac:dyDescent="0.25">
      <c r="M71" s="5"/>
    </row>
    <row r="72" spans="13:13" x14ac:dyDescent="0.25">
      <c r="M72" s="5"/>
    </row>
    <row r="73" spans="13:13" x14ac:dyDescent="0.25">
      <c r="M73" s="5"/>
    </row>
    <row r="74" spans="13:13" x14ac:dyDescent="0.25">
      <c r="M74" s="5"/>
    </row>
    <row r="75" spans="13:13" x14ac:dyDescent="0.25">
      <c r="M75" s="5"/>
    </row>
    <row r="76" spans="13:13" x14ac:dyDescent="0.25">
      <c r="M76" s="5"/>
    </row>
    <row r="77" spans="13:13" x14ac:dyDescent="0.25">
      <c r="M77" s="5"/>
    </row>
    <row r="78" spans="13:13" x14ac:dyDescent="0.25">
      <c r="M78" s="5"/>
    </row>
    <row r="79" spans="13:13" x14ac:dyDescent="0.25">
      <c r="M79" s="5"/>
    </row>
    <row r="80" spans="13:13" x14ac:dyDescent="0.25">
      <c r="M80" s="5"/>
    </row>
    <row r="81" spans="13:13" x14ac:dyDescent="0.25">
      <c r="M81" s="5"/>
    </row>
    <row r="82" spans="13:13" x14ac:dyDescent="0.25">
      <c r="M82" s="5"/>
    </row>
    <row r="83" spans="13:13" x14ac:dyDescent="0.25">
      <c r="M83" s="5"/>
    </row>
    <row r="84" spans="13:13" x14ac:dyDescent="0.25">
      <c r="M84" s="5"/>
    </row>
    <row r="85" spans="13:13" x14ac:dyDescent="0.25">
      <c r="M85" s="5"/>
    </row>
    <row r="86" spans="13:13" x14ac:dyDescent="0.25">
      <c r="M86" s="5"/>
    </row>
    <row r="87" spans="13:13" x14ac:dyDescent="0.25">
      <c r="M87" s="5"/>
    </row>
    <row r="88" spans="13:13" x14ac:dyDescent="0.25">
      <c r="M88" s="5"/>
    </row>
    <row r="89" spans="13:13" x14ac:dyDescent="0.25">
      <c r="M89" s="5"/>
    </row>
    <row r="90" spans="13:13" x14ac:dyDescent="0.25">
      <c r="M90" s="5"/>
    </row>
    <row r="91" spans="13:13" x14ac:dyDescent="0.25">
      <c r="M91" s="5"/>
    </row>
    <row r="92" spans="13:13" x14ac:dyDescent="0.25">
      <c r="M92" s="5"/>
    </row>
    <row r="93" spans="13:13" x14ac:dyDescent="0.25">
      <c r="M93" s="5"/>
    </row>
    <row r="94" spans="13:13" x14ac:dyDescent="0.25">
      <c r="M94" s="5"/>
    </row>
    <row r="95" spans="13:13" x14ac:dyDescent="0.25">
      <c r="M95" s="5"/>
    </row>
    <row r="96" spans="13:13" x14ac:dyDescent="0.25">
      <c r="M96" s="5"/>
    </row>
    <row r="97" spans="13:13" x14ac:dyDescent="0.25">
      <c r="M97" s="5"/>
    </row>
    <row r="98" spans="13:13" x14ac:dyDescent="0.25">
      <c r="M98" s="5"/>
    </row>
    <row r="99" spans="13:13" x14ac:dyDescent="0.25">
      <c r="M99" s="5"/>
    </row>
    <row r="100" spans="13:13" x14ac:dyDescent="0.25">
      <c r="M100" s="5"/>
    </row>
    <row r="101" spans="13:13" x14ac:dyDescent="0.25">
      <c r="M101" s="5"/>
    </row>
    <row r="102" spans="13:13" x14ac:dyDescent="0.25">
      <c r="M102" s="5"/>
    </row>
    <row r="103" spans="13:13" x14ac:dyDescent="0.25">
      <c r="M103" s="5"/>
    </row>
    <row r="104" spans="13:13" x14ac:dyDescent="0.25">
      <c r="M104" s="5"/>
    </row>
    <row r="105" spans="13:13" x14ac:dyDescent="0.25">
      <c r="M105" s="5"/>
    </row>
    <row r="106" spans="13:13" x14ac:dyDescent="0.25">
      <c r="M106" s="5"/>
    </row>
    <row r="107" spans="13:13" x14ac:dyDescent="0.25">
      <c r="M107" s="5"/>
    </row>
    <row r="108" spans="13:13" x14ac:dyDescent="0.25">
      <c r="M108" s="5"/>
    </row>
    <row r="109" spans="13:13" x14ac:dyDescent="0.25">
      <c r="M109" s="5"/>
    </row>
    <row r="110" spans="13:13" x14ac:dyDescent="0.25">
      <c r="M110" s="5"/>
    </row>
    <row r="111" spans="13:13" x14ac:dyDescent="0.25">
      <c r="M111" s="5"/>
    </row>
    <row r="112" spans="13:13" x14ac:dyDescent="0.25">
      <c r="M112" s="5"/>
    </row>
    <row r="113" spans="13:13" x14ac:dyDescent="0.25">
      <c r="M113" s="5"/>
    </row>
    <row r="114" spans="13:13" x14ac:dyDescent="0.25">
      <c r="M114" s="5"/>
    </row>
    <row r="115" spans="13:13" x14ac:dyDescent="0.25">
      <c r="M115" s="5"/>
    </row>
    <row r="116" spans="13:13" x14ac:dyDescent="0.25">
      <c r="M116" s="5"/>
    </row>
    <row r="117" spans="13:13" x14ac:dyDescent="0.25">
      <c r="M117" s="5"/>
    </row>
  </sheetData>
  <pageMargins left="0.7" right="0.7" top="0.78740157499999996" bottom="0.78740157499999996" header="0.3" footer="0.3"/>
  <pageSetup paperSize="9"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Hilfstabelle!$C$3:$C$4</xm:f>
          </x14:formula1>
          <xm:sqref>E7:E8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FFFF00"/>
  </sheetPr>
  <dimension ref="B1:G18"/>
  <sheetViews>
    <sheetView workbookViewId="0">
      <selection activeCell="E15" sqref="E15"/>
    </sheetView>
  </sheetViews>
  <sheetFormatPr baseColWidth="10" defaultRowHeight="15" x14ac:dyDescent="0.25"/>
  <cols>
    <col min="2" max="2" width="13.5703125" bestFit="1" customWidth="1"/>
    <col min="3" max="3" width="15" bestFit="1" customWidth="1"/>
    <col min="4" max="4" width="9.42578125" bestFit="1" customWidth="1"/>
    <col min="5" max="5" width="13.28515625" customWidth="1"/>
    <col min="6" max="7" width="10.140625" bestFit="1" customWidth="1"/>
  </cols>
  <sheetData>
    <row r="1" spans="2:7" ht="15.75" thickBot="1" x14ac:dyDescent="0.3"/>
    <row r="2" spans="2:7" ht="24" thickBot="1" x14ac:dyDescent="0.4">
      <c r="B2" s="17" t="s">
        <v>40</v>
      </c>
      <c r="C2" s="18"/>
      <c r="D2" s="19"/>
      <c r="E2" s="7">
        <f>SUM(tabStatistik[Gesamt])</f>
        <v>850.55</v>
      </c>
    </row>
    <row r="5" spans="2:7" s="2" customFormat="1" ht="30" x14ac:dyDescent="0.25">
      <c r="B5" s="2" t="s">
        <v>30</v>
      </c>
      <c r="C5" s="2" t="s">
        <v>36</v>
      </c>
      <c r="D5" s="9" t="s">
        <v>18</v>
      </c>
      <c r="E5" s="2" t="s">
        <v>63</v>
      </c>
      <c r="F5" s="2" t="s">
        <v>62</v>
      </c>
      <c r="G5" s="2" t="s">
        <v>65</v>
      </c>
    </row>
    <row r="6" spans="2:7" x14ac:dyDescent="0.25">
      <c r="B6" t="str">
        <f>IFERROR(INDEX(täglich!C:C,_xlfn.AGGREGATE(15,6,ROW(tabTaeglich[YYYYMM])/(tabTaeglich[erstmals]=1),ROW()-5),1),"")</f>
        <v>201901</v>
      </c>
      <c r="C6">
        <f>SUMIFS(tabBuchmacher[Ergebnis NK Angebot],tabBuchmacher[YYYYMM],tabStatistik[[#This Row],[Jahr/Monat]])</f>
        <v>0</v>
      </c>
      <c r="D6">
        <f>SUMIFS(tabTaeglich[Ergebnis],tabTaeglich[Neukundenangebot?],"Nein",tabTaeglich[YYYYMM],tabStatistik[[#This Row],[Jahr/Monat]])</f>
        <v>0</v>
      </c>
      <c r="E6" s="3">
        <f>SUMIFS(tabTaeglich[Ergebnis],tabTaeglich[Art],Hilfstabelle!$B$7,tabTaeglich[YYYYMM],tabStatistik[[#This Row],[Jahr/Monat]])+SUMIFS(tabTaeglich[Ergebnis],tabTaeglich[Art],Hilfstabelle!$B$8,tabTaeglich[YYYYMM],tabStatistik[[#This Row],[Jahr/Monat]])+SUMIFS(tabTaeglich[Ergebnis],tabTaeglich[Art],Hilfstabelle!$B$9,tabTaeglich[YYYYMM],tabStatistik[[#This Row],[Jahr/Monat]])+SUMIFS(tabTaeglich[Ergebnis],tabTaeglich[Art],Hilfstabelle!$B$10,tabTaeglich[YYYYMM],tabStatistik[[#This Row],[Jahr/Monat]])</f>
        <v>255.8</v>
      </c>
      <c r="F6" s="5">
        <f>SUM(tabStatistik[[#This Row],[NK Angebote]:[Gebühren/sonstiges]])</f>
        <v>255.8</v>
      </c>
      <c r="G6" s="5">
        <f>COUNTIFS(tabTaeglich[Back gewonnen?],"Ja",tabTaeglich[YYYYMM],tabStatistik[[#This Row],[Jahr/Monat]])+COUNTIFS(tabTaeglich[Back gewonnen?],"Nein",tabTaeglich[YYYYMM],tabStatistik[[#This Row],[Jahr/Monat]])</f>
        <v>0</v>
      </c>
    </row>
    <row r="7" spans="2:7" x14ac:dyDescent="0.25">
      <c r="B7" s="5" t="str">
        <f>IFERROR(INDEX(täglich!C:C,_xlfn.AGGREGATE(15,6,ROW(tabTaeglich[YYYYMM])/(tabTaeglich[erstmals]=1),ROW()-5),1),"")</f>
        <v>202002</v>
      </c>
      <c r="C7" s="5">
        <f>SUMIFS(tabBuchmacher[Ergebnis NK Angebot],tabBuchmacher[YYYYMM],tabStatistik[[#This Row],[Jahr/Monat]])</f>
        <v>0</v>
      </c>
      <c r="D7" s="5">
        <f>SUMIFS(tabTaeglich[Ergebnis],tabTaeglich[Neukundenangebot?],"Nein",tabTaeglich[YYYYMM],tabStatistik[[#This Row],[Jahr/Monat]])</f>
        <v>0</v>
      </c>
      <c r="E7" s="3">
        <f>SUMIFS(tabTaeglich[Ergebnis],tabTaeglich[Art],Hilfstabelle!$B$7,tabTaeglich[YYYYMM],tabStatistik[[#This Row],[Jahr/Monat]])+SUMIFS(tabTaeglich[Ergebnis],tabTaeglich[Art],Hilfstabelle!$B$8,tabTaeglich[YYYYMM],tabStatistik[[#This Row],[Jahr/Monat]])+SUMIFS(tabTaeglich[Ergebnis],tabTaeglich[Art],Hilfstabelle!$B$9,tabTaeglich[YYYYMM],tabStatistik[[#This Row],[Jahr/Monat]])+SUMIFS(tabTaeglich[Ergebnis],tabTaeglich[Art],Hilfstabelle!$B$10,tabTaeglich[YYYYMM],tabStatistik[[#This Row],[Jahr/Monat]])</f>
        <v>480.25</v>
      </c>
      <c r="F7" s="5">
        <f>SUM(tabStatistik[[#This Row],[NK Angebote]:[Gebühren/sonstiges]])</f>
        <v>480.25</v>
      </c>
      <c r="G7" s="5">
        <f>COUNTIFS(tabTaeglich[Back gewonnen?],"Ja",tabTaeglich[YYYYMM],tabStatistik[[#This Row],[Jahr/Monat]])+COUNTIFS(tabTaeglich[Back gewonnen?],"Nein",tabTaeglich[YYYYMM],tabStatistik[[#This Row],[Jahr/Monat]])</f>
        <v>0</v>
      </c>
    </row>
    <row r="8" spans="2:7" x14ac:dyDescent="0.25">
      <c r="B8" s="5" t="str">
        <f>IFERROR(INDEX(täglich!C:C,_xlfn.AGGREGATE(15,6,ROW(tabTaeglich[YYYYMM])/(tabTaeglich[erstmals]=1),ROW()-5),1),"")</f>
        <v>202003</v>
      </c>
      <c r="C8" s="5">
        <f>SUMIFS(tabBuchmacher[Ergebnis NK Angebot],tabBuchmacher[YYYYMM],tabStatistik[[#This Row],[Jahr/Monat]])</f>
        <v>138.39000000000001</v>
      </c>
      <c r="D8" s="5">
        <f>SUMIFS(tabTaeglich[Ergebnis],tabTaeglich[Neukundenangebot?],"Nein",tabTaeglich[YYYYMM],tabStatistik[[#This Row],[Jahr/Monat]])</f>
        <v>4.66</v>
      </c>
      <c r="E8" s="3">
        <f>SUMIFS(tabTaeglich[Ergebnis],tabTaeglich[Art],Hilfstabelle!$B$7,tabTaeglich[YYYYMM],tabStatistik[[#This Row],[Jahr/Monat]])+SUMIFS(tabTaeglich[Ergebnis],tabTaeglich[Art],Hilfstabelle!$B$8,tabTaeglich[YYYYMM],tabStatistik[[#This Row],[Jahr/Monat]])+SUMIFS(tabTaeglich[Ergebnis],tabTaeglich[Art],Hilfstabelle!$B$9,tabTaeglich[YYYYMM],tabStatistik[[#This Row],[Jahr/Monat]])+SUMIFS(tabTaeglich[Ergebnis],tabTaeglich[Art],Hilfstabelle!$B$10,tabTaeglich[YYYYMM],tabStatistik[[#This Row],[Jahr/Monat]])</f>
        <v>-28.549999999999997</v>
      </c>
      <c r="F8" s="5">
        <f>SUM(tabStatistik[[#This Row],[NK Angebote]:[Gebühren/sonstiges]])</f>
        <v>114.50000000000001</v>
      </c>
      <c r="G8" s="5">
        <f>COUNTIFS(tabTaeglich[Back gewonnen?],"Ja",tabTaeglich[YYYYMM],tabStatistik[[#This Row],[Jahr/Monat]])+COUNTIFS(tabTaeglich[Back gewonnen?],"Nein",tabTaeglich[YYYYMM],tabStatistik[[#This Row],[Jahr/Monat]])</f>
        <v>8</v>
      </c>
    </row>
    <row r="9" spans="2:7" x14ac:dyDescent="0.25">
      <c r="B9" s="5"/>
      <c r="C9" s="5"/>
      <c r="D9" s="5"/>
      <c r="E9" s="3"/>
      <c r="F9" s="5"/>
      <c r="G9" s="5"/>
    </row>
    <row r="10" spans="2:7" x14ac:dyDescent="0.25">
      <c r="B10" s="5"/>
      <c r="C10" s="5"/>
      <c r="D10" s="5"/>
      <c r="E10" s="3"/>
      <c r="F10" s="5"/>
      <c r="G10" s="5"/>
    </row>
    <row r="11" spans="2:7" x14ac:dyDescent="0.25">
      <c r="B11" s="5"/>
      <c r="C11" s="5"/>
      <c r="D11" s="5"/>
      <c r="E11" s="3"/>
      <c r="F11" s="5"/>
      <c r="G11" s="5"/>
    </row>
    <row r="12" spans="2:7" x14ac:dyDescent="0.25">
      <c r="B12" s="5"/>
      <c r="C12" s="5"/>
      <c r="D12" s="5"/>
      <c r="E12" s="3"/>
      <c r="F12" s="5"/>
      <c r="G12" s="5"/>
    </row>
    <row r="13" spans="2:7" x14ac:dyDescent="0.25">
      <c r="B13" s="5"/>
      <c r="C13" s="5"/>
      <c r="D13" s="5"/>
      <c r="E13" s="3"/>
      <c r="F13" s="5"/>
      <c r="G13" s="5"/>
    </row>
    <row r="14" spans="2:7" x14ac:dyDescent="0.25">
      <c r="B14" s="5"/>
      <c r="C14" s="5"/>
      <c r="D14" s="5"/>
      <c r="E14" s="3"/>
      <c r="F14" s="5"/>
      <c r="G14" s="5"/>
    </row>
    <row r="15" spans="2:7" x14ac:dyDescent="0.25">
      <c r="B15" s="5"/>
      <c r="C15" s="5"/>
      <c r="D15" s="5"/>
      <c r="E15" s="3"/>
      <c r="F15" s="5"/>
      <c r="G15" s="5"/>
    </row>
    <row r="16" spans="2:7" x14ac:dyDescent="0.25">
      <c r="B16" s="5"/>
      <c r="C16" s="5"/>
      <c r="D16" s="5"/>
      <c r="E16" s="3"/>
      <c r="F16" s="5"/>
      <c r="G16" s="5"/>
    </row>
    <row r="17" spans="2:7" x14ac:dyDescent="0.25">
      <c r="B17" s="5"/>
      <c r="C17" s="5"/>
      <c r="D17" s="5"/>
      <c r="E17" s="3"/>
      <c r="F17" s="5"/>
      <c r="G17" s="5"/>
    </row>
    <row r="18" spans="2:7" x14ac:dyDescent="0.25">
      <c r="C18" s="5"/>
      <c r="D18" s="5"/>
      <c r="E18" s="5"/>
    </row>
  </sheetData>
  <mergeCells count="1">
    <mergeCell ref="B2:D2"/>
  </mergeCells>
  <phoneticPr fontId="3" type="noConversion"/>
  <pageMargins left="0.7" right="0.7" top="0.78740157499999996" bottom="0.78740157499999996"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B2:C10"/>
  <sheetViews>
    <sheetView workbookViewId="0">
      <selection activeCell="B3" sqref="B3"/>
    </sheetView>
  </sheetViews>
  <sheetFormatPr baseColWidth="10" defaultRowHeight="15" x14ac:dyDescent="0.25"/>
  <cols>
    <col min="2" max="2" width="57" customWidth="1"/>
    <col min="3" max="3" width="21.85546875" hidden="1" customWidth="1"/>
  </cols>
  <sheetData>
    <row r="2" spans="2:3" x14ac:dyDescent="0.25">
      <c r="B2" t="s">
        <v>6</v>
      </c>
      <c r="C2" t="s">
        <v>44</v>
      </c>
    </row>
    <row r="3" spans="2:3" x14ac:dyDescent="0.25">
      <c r="B3" t="s">
        <v>9</v>
      </c>
      <c r="C3" t="s">
        <v>14</v>
      </c>
    </row>
    <row r="4" spans="2:3" x14ac:dyDescent="0.25">
      <c r="B4" t="s">
        <v>8</v>
      </c>
      <c r="C4" t="s">
        <v>15</v>
      </c>
    </row>
    <row r="5" spans="2:3" x14ac:dyDescent="0.25">
      <c r="B5" t="s">
        <v>70</v>
      </c>
    </row>
    <row r="6" spans="2:3" x14ac:dyDescent="0.25">
      <c r="B6" t="s">
        <v>66</v>
      </c>
    </row>
    <row r="7" spans="2:3" x14ac:dyDescent="0.25">
      <c r="B7" t="s">
        <v>38</v>
      </c>
    </row>
    <row r="8" spans="2:3" x14ac:dyDescent="0.25">
      <c r="B8" t="s">
        <v>39</v>
      </c>
    </row>
    <row r="9" spans="2:3" x14ac:dyDescent="0.25">
      <c r="B9" t="s">
        <v>48</v>
      </c>
    </row>
    <row r="10" spans="2:3" x14ac:dyDescent="0.25">
      <c r="B10" t="s">
        <v>71</v>
      </c>
    </row>
  </sheetData>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täglich</vt:lpstr>
      <vt:lpstr>Buchmacher + NK Angebote</vt:lpstr>
      <vt:lpstr>Wettbörsen + Geldfluss</vt:lpstr>
      <vt:lpstr>Statistik</vt:lpstr>
      <vt:lpstr>Hilfstabelle</vt:lpstr>
      <vt:lpstr>HilfeArt</vt:lpstr>
      <vt:lpstr>HilfeBörse</vt:lpstr>
      <vt:lpstr>HilfeBuchmacher</vt:lpstr>
      <vt:lpstr>HilfeNeukundenangebot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2020-02-27T16:51:21Z</cp:lastPrinted>
  <dcterms:created xsi:type="dcterms:W3CDTF">2016-05-24T09:59:49Z</dcterms:created>
  <dcterms:modified xsi:type="dcterms:W3CDTF">2020-03-17T16:17:48Z</dcterms:modified>
</cp:coreProperties>
</file>